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1"/>
  </bookViews>
  <sheets>
    <sheet name="Liste" sheetId="1" state="hidden" r:id="rId1"/>
    <sheet name="Questions" sheetId="2" r:id="rId2"/>
    <sheet name="Feuil3" sheetId="3" state="hidden" r:id="rId3"/>
    <sheet name="Feuil1" sheetId="4" state="hidden" r:id="rId4"/>
  </sheets>
  <definedNames>
    <definedName name="_xlnm._FilterDatabase" localSheetId="0" hidden="1">Liste!$C$1:$T$68</definedName>
    <definedName name="carte">Questions!$M$21:$M$41</definedName>
    <definedName name="Critères">Questions!$P$23:$P$24</definedName>
    <definedName name="Degré">Questions!$P$28:$P$30</definedName>
    <definedName name="Degré2">Questions!$P$34:$P$35</definedName>
    <definedName name="département">Questions!$M$15:$M$18</definedName>
    <definedName name="Intérêt">Questions!$P$14:$P$19</definedName>
    <definedName name="Niveau">Questions!$P$6:$P$11</definedName>
    <definedName name="Secteur">Questions!$M$4:$M$10</definedName>
    <definedName name="Secteur2">Questions!$M$4:$M$13</definedName>
  </definedNames>
  <calcPr calcId="145621"/>
</workbook>
</file>

<file path=xl/calcChain.xml><?xml version="1.0" encoding="utf-8"?>
<calcChain xmlns="http://schemas.openxmlformats.org/spreadsheetml/2006/main">
  <c r="A125" i="2" l="1"/>
  <c r="A126" i="2" s="1"/>
  <c r="AU103" i="1"/>
  <c r="AT103" i="1"/>
  <c r="X103" i="1" s="1"/>
  <c r="AS103" i="1"/>
  <c r="AR103" i="1"/>
  <c r="Y103" i="1" s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W103" i="1"/>
  <c r="V103" i="1"/>
  <c r="U103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AU101" i="1"/>
  <c r="AT101" i="1"/>
  <c r="X101" i="1" s="1"/>
  <c r="AS101" i="1"/>
  <c r="AR101" i="1"/>
  <c r="Y101" i="1" s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W101" i="1"/>
  <c r="V101" i="1"/>
  <c r="U101" i="1"/>
  <c r="AU100" i="1"/>
  <c r="AT100" i="1"/>
  <c r="X100" i="1" s="1"/>
  <c r="AS100" i="1"/>
  <c r="AR100" i="1"/>
  <c r="Y100" i="1" s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W100" i="1"/>
  <c r="V100" i="1"/>
  <c r="U100" i="1"/>
  <c r="AU99" i="1"/>
  <c r="AT99" i="1"/>
  <c r="X99" i="1" s="1"/>
  <c r="AS99" i="1"/>
  <c r="AR99" i="1"/>
  <c r="Y99" i="1" s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W99" i="1"/>
  <c r="V99" i="1"/>
  <c r="U99" i="1"/>
  <c r="AU98" i="1"/>
  <c r="AT98" i="1"/>
  <c r="X98" i="1" s="1"/>
  <c r="AS98" i="1"/>
  <c r="AR98" i="1"/>
  <c r="Y98" i="1" s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W98" i="1"/>
  <c r="V98" i="1"/>
  <c r="U98" i="1"/>
  <c r="AU97" i="1"/>
  <c r="AT97" i="1"/>
  <c r="AS97" i="1"/>
  <c r="AR97" i="1"/>
  <c r="Y97" i="1" s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X97" i="1"/>
  <c r="W97" i="1"/>
  <c r="V97" i="1"/>
  <c r="U97" i="1"/>
  <c r="AU96" i="1"/>
  <c r="AT96" i="1"/>
  <c r="X96" i="1" s="1"/>
  <c r="AS96" i="1"/>
  <c r="AR96" i="1"/>
  <c r="Y96" i="1" s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W96" i="1"/>
  <c r="V96" i="1"/>
  <c r="U96" i="1"/>
  <c r="AU95" i="1"/>
  <c r="AT95" i="1"/>
  <c r="X95" i="1" s="1"/>
  <c r="AS95" i="1"/>
  <c r="AR95" i="1"/>
  <c r="Y95" i="1" s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W95" i="1"/>
  <c r="V95" i="1"/>
  <c r="U95" i="1"/>
  <c r="AU94" i="1"/>
  <c r="AT94" i="1"/>
  <c r="X94" i="1" s="1"/>
  <c r="AS94" i="1"/>
  <c r="AR94" i="1"/>
  <c r="Y94" i="1" s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W94" i="1"/>
  <c r="V94" i="1"/>
  <c r="U94" i="1"/>
  <c r="AU93" i="1"/>
  <c r="AT93" i="1"/>
  <c r="X93" i="1" s="1"/>
  <c r="AS93" i="1"/>
  <c r="AR93" i="1"/>
  <c r="Y93" i="1" s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W93" i="1"/>
  <c r="V93" i="1"/>
  <c r="U93" i="1"/>
  <c r="AU92" i="1"/>
  <c r="AT92" i="1"/>
  <c r="X92" i="1" s="1"/>
  <c r="AS92" i="1"/>
  <c r="AR92" i="1"/>
  <c r="Y92" i="1" s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W92" i="1"/>
  <c r="V92" i="1"/>
  <c r="U92" i="1"/>
  <c r="AU91" i="1"/>
  <c r="AT91" i="1"/>
  <c r="X91" i="1" s="1"/>
  <c r="AS91" i="1"/>
  <c r="AR91" i="1"/>
  <c r="Y91" i="1" s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W91" i="1"/>
  <c r="V91" i="1"/>
  <c r="U91" i="1"/>
  <c r="AU90" i="1"/>
  <c r="AT90" i="1"/>
  <c r="X90" i="1" s="1"/>
  <c r="AS90" i="1"/>
  <c r="AR90" i="1"/>
  <c r="Y90" i="1" s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W90" i="1"/>
  <c r="V90" i="1"/>
  <c r="U90" i="1"/>
  <c r="AU89" i="1"/>
  <c r="AT89" i="1"/>
  <c r="X89" i="1" s="1"/>
  <c r="AS89" i="1"/>
  <c r="AR89" i="1"/>
  <c r="Y89" i="1" s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W89" i="1"/>
  <c r="V89" i="1"/>
  <c r="U89" i="1"/>
  <c r="AU88" i="1"/>
  <c r="AT88" i="1"/>
  <c r="X88" i="1" s="1"/>
  <c r="AS88" i="1"/>
  <c r="AR88" i="1"/>
  <c r="Y88" i="1" s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W88" i="1"/>
  <c r="V88" i="1"/>
  <c r="U88" i="1"/>
  <c r="A127" i="2" l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28" i="2" l="1"/>
  <c r="A109" i="2"/>
  <c r="A110" i="2"/>
  <c r="A111" i="2" s="1"/>
  <c r="A108" i="2"/>
  <c r="AU87" i="1"/>
  <c r="AT87" i="1"/>
  <c r="X87" i="1" s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W87" i="1"/>
  <c r="V87" i="1"/>
  <c r="U87" i="1"/>
  <c r="AU86" i="1"/>
  <c r="AT86" i="1"/>
  <c r="X86" i="1" s="1"/>
  <c r="AS86" i="1"/>
  <c r="AR86" i="1"/>
  <c r="Y86" i="1" s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W86" i="1"/>
  <c r="V86" i="1"/>
  <c r="U86" i="1"/>
  <c r="AU85" i="1"/>
  <c r="AT85" i="1"/>
  <c r="X85" i="1" s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W85" i="1"/>
  <c r="V85" i="1"/>
  <c r="U85" i="1"/>
  <c r="AU84" i="1"/>
  <c r="AT84" i="1"/>
  <c r="AS84" i="1"/>
  <c r="AR84" i="1"/>
  <c r="Y84" i="1" s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X84" i="1"/>
  <c r="W84" i="1"/>
  <c r="V84" i="1"/>
  <c r="U84" i="1"/>
  <c r="AU83" i="1"/>
  <c r="AT83" i="1"/>
  <c r="X83" i="1" s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W83" i="1"/>
  <c r="V83" i="1"/>
  <c r="U83" i="1"/>
  <c r="AU82" i="1"/>
  <c r="AT82" i="1"/>
  <c r="AS82" i="1"/>
  <c r="AR82" i="1"/>
  <c r="Y82" i="1" s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X82" i="1"/>
  <c r="W82" i="1"/>
  <c r="V82" i="1"/>
  <c r="U82" i="1"/>
  <c r="AU81" i="1"/>
  <c r="AT81" i="1"/>
  <c r="X81" i="1" s="1"/>
  <c r="AS81" i="1"/>
  <c r="AR81" i="1"/>
  <c r="Y81" i="1" s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W81" i="1"/>
  <c r="V81" i="1"/>
  <c r="U81" i="1"/>
  <c r="AU80" i="1"/>
  <c r="AT80" i="1"/>
  <c r="X80" i="1" s="1"/>
  <c r="AS80" i="1"/>
  <c r="AR80" i="1"/>
  <c r="Y80" i="1" s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W80" i="1"/>
  <c r="V80" i="1"/>
  <c r="U80" i="1"/>
  <c r="AU79" i="1"/>
  <c r="AT79" i="1"/>
  <c r="X79" i="1" s="1"/>
  <c r="AS79" i="1"/>
  <c r="AR79" i="1"/>
  <c r="Y79" i="1" s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W79" i="1"/>
  <c r="V79" i="1"/>
  <c r="U79" i="1"/>
  <c r="AU78" i="1"/>
  <c r="AT78" i="1"/>
  <c r="X78" i="1" s="1"/>
  <c r="AS78" i="1"/>
  <c r="AR78" i="1"/>
  <c r="Y78" i="1" s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W78" i="1"/>
  <c r="V78" i="1"/>
  <c r="U78" i="1"/>
  <c r="AU77" i="1"/>
  <c r="AT77" i="1"/>
  <c r="AS77" i="1"/>
  <c r="AR77" i="1"/>
  <c r="Y77" i="1" s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X77" i="1"/>
  <c r="W77" i="1"/>
  <c r="V77" i="1"/>
  <c r="U77" i="1"/>
  <c r="A82" i="1" l="1"/>
  <c r="A86" i="1"/>
  <c r="A81" i="1"/>
  <c r="A78" i="1"/>
  <c r="A84" i="1"/>
  <c r="A85" i="1"/>
  <c r="A129" i="2"/>
  <c r="A112" i="2"/>
  <c r="A83" i="1"/>
  <c r="A80" i="1"/>
  <c r="A79" i="1"/>
  <c r="A87" i="1"/>
  <c r="A77" i="1"/>
  <c r="AU76" i="1"/>
  <c r="AT76" i="1"/>
  <c r="X76" i="1" s="1"/>
  <c r="AS76" i="1"/>
  <c r="AR76" i="1"/>
  <c r="Y76" i="1" s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W76" i="1"/>
  <c r="V76" i="1"/>
  <c r="U76" i="1"/>
  <c r="AU75" i="1"/>
  <c r="AT75" i="1"/>
  <c r="AS75" i="1"/>
  <c r="AR75" i="1"/>
  <c r="Y75" i="1" s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X75" i="1"/>
  <c r="W75" i="1"/>
  <c r="V75" i="1"/>
  <c r="U75" i="1"/>
  <c r="AU74" i="1"/>
  <c r="AT74" i="1"/>
  <c r="X74" i="1" s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W74" i="1"/>
  <c r="V74" i="1"/>
  <c r="U74" i="1"/>
  <c r="AU73" i="1"/>
  <c r="AT73" i="1"/>
  <c r="X73" i="1" s="1"/>
  <c r="AS73" i="1"/>
  <c r="AR73" i="1"/>
  <c r="Y73" i="1" s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W73" i="1"/>
  <c r="V73" i="1"/>
  <c r="U73" i="1"/>
  <c r="AU72" i="1"/>
  <c r="AT72" i="1"/>
  <c r="AS72" i="1"/>
  <c r="AR72" i="1"/>
  <c r="Y72" i="1" s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X72" i="1"/>
  <c r="W72" i="1"/>
  <c r="V72" i="1"/>
  <c r="U72" i="1"/>
  <c r="AU71" i="1"/>
  <c r="AT71" i="1"/>
  <c r="AS71" i="1"/>
  <c r="AR71" i="1"/>
  <c r="Y71" i="1" s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X71" i="1"/>
  <c r="W71" i="1"/>
  <c r="V71" i="1"/>
  <c r="A71" i="1" s="1"/>
  <c r="U71" i="1"/>
  <c r="A130" i="2" l="1"/>
  <c r="A113" i="2"/>
  <c r="A76" i="1"/>
  <c r="A75" i="1"/>
  <c r="A74" i="1"/>
  <c r="A73" i="1"/>
  <c r="A72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Y70" i="1" s="1"/>
  <c r="AS70" i="1"/>
  <c r="AT70" i="1"/>
  <c r="AU70" i="1"/>
  <c r="U70" i="1"/>
  <c r="V70" i="1"/>
  <c r="W70" i="1"/>
  <c r="X70" i="1"/>
  <c r="Z70" i="1"/>
  <c r="AA70" i="1"/>
  <c r="AB70" i="1"/>
  <c r="AC70" i="1"/>
  <c r="AD70" i="1"/>
  <c r="AE70" i="1"/>
  <c r="A131" i="2" l="1"/>
  <c r="A114" i="2"/>
  <c r="A70" i="1"/>
  <c r="AU69" i="1"/>
  <c r="AT69" i="1"/>
  <c r="X69" i="1" s="1"/>
  <c r="AS69" i="1"/>
  <c r="AR69" i="1"/>
  <c r="Y69" i="1" s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W69" i="1"/>
  <c r="V69" i="1"/>
  <c r="U69" i="1"/>
  <c r="A69" i="1" l="1"/>
  <c r="A132" i="2"/>
  <c r="A115" i="2"/>
  <c r="AT3" i="1"/>
  <c r="X3" i="1" s="1"/>
  <c r="AU3" i="1"/>
  <c r="AT4" i="1"/>
  <c r="X4" i="1" s="1"/>
  <c r="AU4" i="1"/>
  <c r="AT5" i="1"/>
  <c r="X5" i="1" s="1"/>
  <c r="AU5" i="1"/>
  <c r="AT6" i="1"/>
  <c r="X6" i="1" s="1"/>
  <c r="AU6" i="1"/>
  <c r="AT7" i="1"/>
  <c r="X7" i="1" s="1"/>
  <c r="AU7" i="1"/>
  <c r="AT8" i="1"/>
  <c r="X8" i="1" s="1"/>
  <c r="AU8" i="1"/>
  <c r="AT9" i="1"/>
  <c r="X9" i="1" s="1"/>
  <c r="AU9" i="1"/>
  <c r="AT10" i="1"/>
  <c r="X10" i="1" s="1"/>
  <c r="AU10" i="1"/>
  <c r="AT11" i="1"/>
  <c r="X11" i="1" s="1"/>
  <c r="AU11" i="1"/>
  <c r="AT12" i="1"/>
  <c r="X12" i="1" s="1"/>
  <c r="AU12" i="1"/>
  <c r="AT13" i="1"/>
  <c r="X13" i="1" s="1"/>
  <c r="AU13" i="1"/>
  <c r="AT14" i="1"/>
  <c r="X14" i="1" s="1"/>
  <c r="AU14" i="1"/>
  <c r="AT15" i="1"/>
  <c r="X15" i="1" s="1"/>
  <c r="AU15" i="1"/>
  <c r="AT16" i="1"/>
  <c r="X16" i="1" s="1"/>
  <c r="AU16" i="1"/>
  <c r="AT17" i="1"/>
  <c r="X17" i="1" s="1"/>
  <c r="AU17" i="1"/>
  <c r="AT18" i="1"/>
  <c r="X18" i="1" s="1"/>
  <c r="AU18" i="1"/>
  <c r="AT19" i="1"/>
  <c r="X19" i="1" s="1"/>
  <c r="AU19" i="1"/>
  <c r="AT20" i="1"/>
  <c r="X20" i="1" s="1"/>
  <c r="AU20" i="1"/>
  <c r="AT21" i="1"/>
  <c r="X21" i="1" s="1"/>
  <c r="AU21" i="1"/>
  <c r="AT22" i="1"/>
  <c r="X22" i="1" s="1"/>
  <c r="AU22" i="1"/>
  <c r="AT23" i="1"/>
  <c r="X23" i="1" s="1"/>
  <c r="AU23" i="1"/>
  <c r="AT24" i="1"/>
  <c r="X24" i="1" s="1"/>
  <c r="AU24" i="1"/>
  <c r="AT25" i="1"/>
  <c r="X25" i="1" s="1"/>
  <c r="AU25" i="1"/>
  <c r="AT26" i="1"/>
  <c r="X26" i="1" s="1"/>
  <c r="AU26" i="1"/>
  <c r="AT27" i="1"/>
  <c r="X27" i="1" s="1"/>
  <c r="AU27" i="1"/>
  <c r="AT28" i="1"/>
  <c r="X28" i="1" s="1"/>
  <c r="AU28" i="1"/>
  <c r="AT29" i="1"/>
  <c r="X29" i="1" s="1"/>
  <c r="AU29" i="1"/>
  <c r="AT30" i="1"/>
  <c r="X30" i="1" s="1"/>
  <c r="AU30" i="1"/>
  <c r="AT31" i="1"/>
  <c r="X31" i="1" s="1"/>
  <c r="AU31" i="1"/>
  <c r="AT32" i="1"/>
  <c r="X32" i="1" s="1"/>
  <c r="AU32" i="1"/>
  <c r="AT33" i="1"/>
  <c r="X33" i="1" s="1"/>
  <c r="AU33" i="1"/>
  <c r="AT34" i="1"/>
  <c r="X34" i="1" s="1"/>
  <c r="AU34" i="1"/>
  <c r="AT35" i="1"/>
  <c r="X35" i="1" s="1"/>
  <c r="AU35" i="1"/>
  <c r="AT36" i="1"/>
  <c r="X36" i="1" s="1"/>
  <c r="AU36" i="1"/>
  <c r="AT37" i="1"/>
  <c r="X37" i="1" s="1"/>
  <c r="AU37" i="1"/>
  <c r="AT38" i="1"/>
  <c r="X38" i="1" s="1"/>
  <c r="AU38" i="1"/>
  <c r="AT39" i="1"/>
  <c r="X39" i="1" s="1"/>
  <c r="AU39" i="1"/>
  <c r="AT40" i="1"/>
  <c r="X40" i="1" s="1"/>
  <c r="AU40" i="1"/>
  <c r="AT41" i="1"/>
  <c r="X41" i="1" s="1"/>
  <c r="AU41" i="1"/>
  <c r="AT42" i="1"/>
  <c r="X42" i="1" s="1"/>
  <c r="AU42" i="1"/>
  <c r="AT43" i="1"/>
  <c r="X43" i="1" s="1"/>
  <c r="AU43" i="1"/>
  <c r="AT44" i="1"/>
  <c r="X44" i="1" s="1"/>
  <c r="AU44" i="1"/>
  <c r="AT45" i="1"/>
  <c r="X45" i="1" s="1"/>
  <c r="AU45" i="1"/>
  <c r="AT46" i="1"/>
  <c r="X46" i="1" s="1"/>
  <c r="AU46" i="1"/>
  <c r="AT47" i="1"/>
  <c r="X47" i="1" s="1"/>
  <c r="AU47" i="1"/>
  <c r="AT48" i="1"/>
  <c r="X48" i="1" s="1"/>
  <c r="AU48" i="1"/>
  <c r="AT49" i="1"/>
  <c r="X49" i="1" s="1"/>
  <c r="AU49" i="1"/>
  <c r="AT50" i="1"/>
  <c r="X50" i="1" s="1"/>
  <c r="AU50" i="1"/>
  <c r="AT51" i="1"/>
  <c r="X51" i="1" s="1"/>
  <c r="AU51" i="1"/>
  <c r="AT52" i="1"/>
  <c r="X52" i="1" s="1"/>
  <c r="AU52" i="1"/>
  <c r="AT53" i="1"/>
  <c r="X53" i="1" s="1"/>
  <c r="AU53" i="1"/>
  <c r="AT54" i="1"/>
  <c r="X54" i="1" s="1"/>
  <c r="AU54" i="1"/>
  <c r="AT55" i="1"/>
  <c r="X55" i="1" s="1"/>
  <c r="AU55" i="1"/>
  <c r="AT56" i="1"/>
  <c r="X56" i="1" s="1"/>
  <c r="AU56" i="1"/>
  <c r="AT57" i="1"/>
  <c r="X57" i="1" s="1"/>
  <c r="AU57" i="1"/>
  <c r="AT58" i="1"/>
  <c r="X58" i="1" s="1"/>
  <c r="AU58" i="1"/>
  <c r="AT59" i="1"/>
  <c r="X59" i="1" s="1"/>
  <c r="AU59" i="1"/>
  <c r="AT60" i="1"/>
  <c r="X60" i="1" s="1"/>
  <c r="AU60" i="1"/>
  <c r="AT61" i="1"/>
  <c r="X61" i="1" s="1"/>
  <c r="AU61" i="1"/>
  <c r="AT62" i="1"/>
  <c r="X62" i="1" s="1"/>
  <c r="AU62" i="1"/>
  <c r="AT63" i="1"/>
  <c r="X63" i="1" s="1"/>
  <c r="AU63" i="1"/>
  <c r="AT64" i="1"/>
  <c r="X64" i="1" s="1"/>
  <c r="AU64" i="1"/>
  <c r="AT65" i="1"/>
  <c r="X65" i="1" s="1"/>
  <c r="AU65" i="1"/>
  <c r="AT66" i="1"/>
  <c r="X66" i="1" s="1"/>
  <c r="AU66" i="1"/>
  <c r="AT67" i="1"/>
  <c r="X67" i="1" s="1"/>
  <c r="AU67" i="1"/>
  <c r="AT68" i="1"/>
  <c r="X68" i="1" s="1"/>
  <c r="AU68" i="1"/>
  <c r="AU2" i="1"/>
  <c r="AS2" i="1"/>
  <c r="AT2" i="1"/>
  <c r="X2" i="1" s="1"/>
  <c r="AR2" i="1"/>
  <c r="Y2" i="1" s="1"/>
  <c r="AR3" i="1"/>
  <c r="Y3" i="1" s="1"/>
  <c r="AS3" i="1"/>
  <c r="AR4" i="1"/>
  <c r="Y4" i="1" s="1"/>
  <c r="AS4" i="1"/>
  <c r="AR5" i="1"/>
  <c r="Y5" i="1" s="1"/>
  <c r="AS5" i="1"/>
  <c r="AR6" i="1"/>
  <c r="Y6" i="1" s="1"/>
  <c r="AS6" i="1"/>
  <c r="AR7" i="1"/>
  <c r="Y7" i="1" s="1"/>
  <c r="AS7" i="1"/>
  <c r="AR8" i="1"/>
  <c r="Y8" i="1" s="1"/>
  <c r="AS8" i="1"/>
  <c r="AR9" i="1"/>
  <c r="Y9" i="1" s="1"/>
  <c r="AS9" i="1"/>
  <c r="AR10" i="1"/>
  <c r="Y10" i="1" s="1"/>
  <c r="AS10" i="1"/>
  <c r="AR11" i="1"/>
  <c r="Y11" i="1" s="1"/>
  <c r="AS11" i="1"/>
  <c r="AR12" i="1"/>
  <c r="Y12" i="1" s="1"/>
  <c r="AS12" i="1"/>
  <c r="AR13" i="1"/>
  <c r="Y13" i="1" s="1"/>
  <c r="AS13" i="1"/>
  <c r="AR14" i="1"/>
  <c r="Y14" i="1" s="1"/>
  <c r="AS14" i="1"/>
  <c r="AR15" i="1"/>
  <c r="Y15" i="1" s="1"/>
  <c r="AS15" i="1"/>
  <c r="AR16" i="1"/>
  <c r="Y16" i="1" s="1"/>
  <c r="AS16" i="1"/>
  <c r="AR17" i="1"/>
  <c r="Y17" i="1" s="1"/>
  <c r="AS17" i="1"/>
  <c r="AR18" i="1"/>
  <c r="Y18" i="1" s="1"/>
  <c r="AS18" i="1"/>
  <c r="AR19" i="1"/>
  <c r="Y19" i="1" s="1"/>
  <c r="AS19" i="1"/>
  <c r="AR20" i="1"/>
  <c r="Y20" i="1" s="1"/>
  <c r="AS20" i="1"/>
  <c r="AR21" i="1"/>
  <c r="Y21" i="1" s="1"/>
  <c r="AS21" i="1"/>
  <c r="AR22" i="1"/>
  <c r="Y22" i="1" s="1"/>
  <c r="AS22" i="1"/>
  <c r="AR23" i="1"/>
  <c r="Y23" i="1" s="1"/>
  <c r="AS23" i="1"/>
  <c r="AR24" i="1"/>
  <c r="Y24" i="1" s="1"/>
  <c r="AS24" i="1"/>
  <c r="AR25" i="1"/>
  <c r="Y25" i="1" s="1"/>
  <c r="AS25" i="1"/>
  <c r="AR26" i="1"/>
  <c r="Y26" i="1" s="1"/>
  <c r="AS26" i="1"/>
  <c r="AR27" i="1"/>
  <c r="Y27" i="1" s="1"/>
  <c r="AS27" i="1"/>
  <c r="AR28" i="1"/>
  <c r="Y28" i="1" s="1"/>
  <c r="AS28" i="1"/>
  <c r="AR29" i="1"/>
  <c r="Y29" i="1" s="1"/>
  <c r="AS29" i="1"/>
  <c r="AR30" i="1"/>
  <c r="Y30" i="1" s="1"/>
  <c r="AS30" i="1"/>
  <c r="AR31" i="1"/>
  <c r="Y31" i="1" s="1"/>
  <c r="AS31" i="1"/>
  <c r="AR32" i="1"/>
  <c r="Y32" i="1" s="1"/>
  <c r="AS32" i="1"/>
  <c r="AR33" i="1"/>
  <c r="Y33" i="1" s="1"/>
  <c r="AS33" i="1"/>
  <c r="AR34" i="1"/>
  <c r="Y34" i="1" s="1"/>
  <c r="AS34" i="1"/>
  <c r="AR35" i="1"/>
  <c r="Y35" i="1" s="1"/>
  <c r="AS35" i="1"/>
  <c r="AR36" i="1"/>
  <c r="Y36" i="1" s="1"/>
  <c r="AS36" i="1"/>
  <c r="AR37" i="1"/>
  <c r="Y37" i="1" s="1"/>
  <c r="AS37" i="1"/>
  <c r="AR38" i="1"/>
  <c r="Y38" i="1" s="1"/>
  <c r="AS38" i="1"/>
  <c r="AR39" i="1"/>
  <c r="Y39" i="1" s="1"/>
  <c r="AS39" i="1"/>
  <c r="AR40" i="1"/>
  <c r="Y40" i="1" s="1"/>
  <c r="AS40" i="1"/>
  <c r="AR41" i="1"/>
  <c r="Y41" i="1" s="1"/>
  <c r="AS41" i="1"/>
  <c r="AR42" i="1"/>
  <c r="Y42" i="1" s="1"/>
  <c r="AS42" i="1"/>
  <c r="AR43" i="1"/>
  <c r="Y43" i="1" s="1"/>
  <c r="AS43" i="1"/>
  <c r="AR44" i="1"/>
  <c r="Y44" i="1" s="1"/>
  <c r="AS44" i="1"/>
  <c r="AR45" i="1"/>
  <c r="Y45" i="1" s="1"/>
  <c r="AS45" i="1"/>
  <c r="AR46" i="1"/>
  <c r="Y46" i="1" s="1"/>
  <c r="AS46" i="1"/>
  <c r="AR47" i="1"/>
  <c r="Y47" i="1" s="1"/>
  <c r="AS47" i="1"/>
  <c r="AR48" i="1"/>
  <c r="Y48" i="1" s="1"/>
  <c r="AS48" i="1"/>
  <c r="AR49" i="1"/>
  <c r="Y49" i="1" s="1"/>
  <c r="AS49" i="1"/>
  <c r="AR50" i="1"/>
  <c r="Y50" i="1" s="1"/>
  <c r="AS50" i="1"/>
  <c r="AR51" i="1"/>
  <c r="Y51" i="1" s="1"/>
  <c r="AS51" i="1"/>
  <c r="AR52" i="1"/>
  <c r="Y52" i="1" s="1"/>
  <c r="AS52" i="1"/>
  <c r="AR53" i="1"/>
  <c r="Y53" i="1" s="1"/>
  <c r="AS53" i="1"/>
  <c r="AR54" i="1"/>
  <c r="Y54" i="1" s="1"/>
  <c r="AS54" i="1"/>
  <c r="AR55" i="1"/>
  <c r="Y55" i="1" s="1"/>
  <c r="AS55" i="1"/>
  <c r="AR56" i="1"/>
  <c r="Y56" i="1" s="1"/>
  <c r="AS56" i="1"/>
  <c r="AR57" i="1"/>
  <c r="Y57" i="1" s="1"/>
  <c r="AS57" i="1"/>
  <c r="AR58" i="1"/>
  <c r="Y58" i="1" s="1"/>
  <c r="AS58" i="1"/>
  <c r="AR59" i="1"/>
  <c r="Y59" i="1" s="1"/>
  <c r="AS59" i="1"/>
  <c r="AR60" i="1"/>
  <c r="Y60" i="1" s="1"/>
  <c r="AS60" i="1"/>
  <c r="AR61" i="1"/>
  <c r="Y61" i="1" s="1"/>
  <c r="AS61" i="1"/>
  <c r="AR62" i="1"/>
  <c r="Y62" i="1" s="1"/>
  <c r="AS62" i="1"/>
  <c r="AR63" i="1"/>
  <c r="Y63" i="1" s="1"/>
  <c r="AS63" i="1"/>
  <c r="AR64" i="1"/>
  <c r="Y64" i="1" s="1"/>
  <c r="AS64" i="1"/>
  <c r="AR65" i="1"/>
  <c r="Y65" i="1" s="1"/>
  <c r="AS65" i="1"/>
  <c r="AR66" i="1"/>
  <c r="Y66" i="1" s="1"/>
  <c r="AS66" i="1"/>
  <c r="AR67" i="1"/>
  <c r="Y67" i="1" s="1"/>
  <c r="AS67" i="1"/>
  <c r="AR68" i="1"/>
  <c r="Y68" i="1" s="1"/>
  <c r="AS68" i="1"/>
  <c r="AO3" i="1"/>
  <c r="AP3" i="1"/>
  <c r="AQ3" i="1"/>
  <c r="AO4" i="1"/>
  <c r="AP4" i="1"/>
  <c r="AQ4" i="1"/>
  <c r="AO5" i="1"/>
  <c r="AP5" i="1"/>
  <c r="AQ5" i="1"/>
  <c r="AO6" i="1"/>
  <c r="AP6" i="1"/>
  <c r="AQ6" i="1"/>
  <c r="AO7" i="1"/>
  <c r="AP7" i="1"/>
  <c r="AQ7" i="1"/>
  <c r="AO8" i="1"/>
  <c r="AP8" i="1"/>
  <c r="AQ8" i="1"/>
  <c r="AO9" i="1"/>
  <c r="AP9" i="1"/>
  <c r="AQ9" i="1"/>
  <c r="AO10" i="1"/>
  <c r="AP10" i="1"/>
  <c r="AQ10" i="1"/>
  <c r="AO11" i="1"/>
  <c r="AP11" i="1"/>
  <c r="AQ11" i="1"/>
  <c r="AO12" i="1"/>
  <c r="AP12" i="1"/>
  <c r="AQ12" i="1"/>
  <c r="AO13" i="1"/>
  <c r="AP13" i="1"/>
  <c r="AQ13" i="1"/>
  <c r="AO14" i="1"/>
  <c r="AP14" i="1"/>
  <c r="AQ14" i="1"/>
  <c r="AO15" i="1"/>
  <c r="AP15" i="1"/>
  <c r="AQ15" i="1"/>
  <c r="AO16" i="1"/>
  <c r="AP16" i="1"/>
  <c r="AQ16" i="1"/>
  <c r="AO17" i="1"/>
  <c r="AP17" i="1"/>
  <c r="AQ17" i="1"/>
  <c r="AO18" i="1"/>
  <c r="AP18" i="1"/>
  <c r="AQ18" i="1"/>
  <c r="AO19" i="1"/>
  <c r="AP19" i="1"/>
  <c r="AQ19" i="1"/>
  <c r="AO20" i="1"/>
  <c r="AP20" i="1"/>
  <c r="AQ20" i="1"/>
  <c r="AO21" i="1"/>
  <c r="AP21" i="1"/>
  <c r="AQ21" i="1"/>
  <c r="AO22" i="1"/>
  <c r="AP22" i="1"/>
  <c r="AQ22" i="1"/>
  <c r="AO23" i="1"/>
  <c r="AP23" i="1"/>
  <c r="AQ23" i="1"/>
  <c r="AO24" i="1"/>
  <c r="AP24" i="1"/>
  <c r="AQ24" i="1"/>
  <c r="AO25" i="1"/>
  <c r="AP25" i="1"/>
  <c r="AQ25" i="1"/>
  <c r="AO26" i="1"/>
  <c r="AP26" i="1"/>
  <c r="AQ26" i="1"/>
  <c r="AO27" i="1"/>
  <c r="AP27" i="1"/>
  <c r="AQ27" i="1"/>
  <c r="AO28" i="1"/>
  <c r="AP28" i="1"/>
  <c r="AQ28" i="1"/>
  <c r="AO29" i="1"/>
  <c r="AP29" i="1"/>
  <c r="AQ29" i="1"/>
  <c r="AO30" i="1"/>
  <c r="AP30" i="1"/>
  <c r="AQ30" i="1"/>
  <c r="AO31" i="1"/>
  <c r="AP31" i="1"/>
  <c r="AQ31" i="1"/>
  <c r="AO32" i="1"/>
  <c r="AP32" i="1"/>
  <c r="AQ32" i="1"/>
  <c r="AO33" i="1"/>
  <c r="AP33" i="1"/>
  <c r="AQ33" i="1"/>
  <c r="AO34" i="1"/>
  <c r="AP34" i="1"/>
  <c r="AQ34" i="1"/>
  <c r="AO35" i="1"/>
  <c r="AP35" i="1"/>
  <c r="AQ35" i="1"/>
  <c r="AO36" i="1"/>
  <c r="AP36" i="1"/>
  <c r="AQ36" i="1"/>
  <c r="AO37" i="1"/>
  <c r="AP37" i="1"/>
  <c r="AQ37" i="1"/>
  <c r="AO38" i="1"/>
  <c r="AP38" i="1"/>
  <c r="AQ38" i="1"/>
  <c r="AO39" i="1"/>
  <c r="AP39" i="1"/>
  <c r="AQ39" i="1"/>
  <c r="AO40" i="1"/>
  <c r="AP40" i="1"/>
  <c r="AQ40" i="1"/>
  <c r="AO41" i="1"/>
  <c r="AP41" i="1"/>
  <c r="AQ41" i="1"/>
  <c r="AO42" i="1"/>
  <c r="AP42" i="1"/>
  <c r="AQ42" i="1"/>
  <c r="AO43" i="1"/>
  <c r="AP43" i="1"/>
  <c r="AQ43" i="1"/>
  <c r="AO44" i="1"/>
  <c r="AP44" i="1"/>
  <c r="AQ44" i="1"/>
  <c r="AO45" i="1"/>
  <c r="AP45" i="1"/>
  <c r="AQ45" i="1"/>
  <c r="AO46" i="1"/>
  <c r="AP46" i="1"/>
  <c r="AQ46" i="1"/>
  <c r="AO47" i="1"/>
  <c r="AP47" i="1"/>
  <c r="AQ47" i="1"/>
  <c r="AO48" i="1"/>
  <c r="AP48" i="1"/>
  <c r="AQ48" i="1"/>
  <c r="AO49" i="1"/>
  <c r="AP49" i="1"/>
  <c r="AQ49" i="1"/>
  <c r="AO50" i="1"/>
  <c r="AP50" i="1"/>
  <c r="AQ50" i="1"/>
  <c r="AO51" i="1"/>
  <c r="AP51" i="1"/>
  <c r="AQ51" i="1"/>
  <c r="AO52" i="1"/>
  <c r="AP52" i="1"/>
  <c r="AQ52" i="1"/>
  <c r="AO53" i="1"/>
  <c r="AP53" i="1"/>
  <c r="AQ53" i="1"/>
  <c r="AO54" i="1"/>
  <c r="AP54" i="1"/>
  <c r="AQ54" i="1"/>
  <c r="AO55" i="1"/>
  <c r="AP55" i="1"/>
  <c r="AQ55" i="1"/>
  <c r="AO56" i="1"/>
  <c r="AP56" i="1"/>
  <c r="AQ56" i="1"/>
  <c r="AO57" i="1"/>
  <c r="AP57" i="1"/>
  <c r="AQ57" i="1"/>
  <c r="AO58" i="1"/>
  <c r="AP58" i="1"/>
  <c r="AQ58" i="1"/>
  <c r="AO59" i="1"/>
  <c r="AP59" i="1"/>
  <c r="AQ59" i="1"/>
  <c r="AO60" i="1"/>
  <c r="AP60" i="1"/>
  <c r="AQ60" i="1"/>
  <c r="AO61" i="1"/>
  <c r="AP61" i="1"/>
  <c r="AQ61" i="1"/>
  <c r="AO62" i="1"/>
  <c r="AP62" i="1"/>
  <c r="AQ62" i="1"/>
  <c r="AO63" i="1"/>
  <c r="AP63" i="1"/>
  <c r="AQ63" i="1"/>
  <c r="AO64" i="1"/>
  <c r="AP64" i="1"/>
  <c r="AQ64" i="1"/>
  <c r="AO65" i="1"/>
  <c r="AP65" i="1"/>
  <c r="AQ65" i="1"/>
  <c r="AO66" i="1"/>
  <c r="AP66" i="1"/>
  <c r="AQ66" i="1"/>
  <c r="AO67" i="1"/>
  <c r="AP67" i="1"/>
  <c r="AQ67" i="1"/>
  <c r="AO68" i="1"/>
  <c r="AP68" i="1"/>
  <c r="AQ68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AQ2" i="1"/>
  <c r="AN2" i="1"/>
  <c r="AP2" i="1"/>
  <c r="AM2" i="1"/>
  <c r="AA2" i="1" s="1"/>
  <c r="AO2" i="1"/>
  <c r="Z2" i="1" s="1"/>
  <c r="AL2" i="1"/>
  <c r="AL3" i="1"/>
  <c r="AM3" i="1"/>
  <c r="AA3" i="1" s="1"/>
  <c r="AN3" i="1"/>
  <c r="AL4" i="1"/>
  <c r="AM4" i="1"/>
  <c r="AN4" i="1"/>
  <c r="AL5" i="1"/>
  <c r="AM5" i="1"/>
  <c r="AN5" i="1"/>
  <c r="AL6" i="1"/>
  <c r="AM6" i="1"/>
  <c r="AA6" i="1" s="1"/>
  <c r="AN6" i="1"/>
  <c r="AL7" i="1"/>
  <c r="AM7" i="1"/>
  <c r="AA7" i="1" s="1"/>
  <c r="AN7" i="1"/>
  <c r="AL8" i="1"/>
  <c r="AM8" i="1"/>
  <c r="AN8" i="1"/>
  <c r="AL9" i="1"/>
  <c r="AM9" i="1"/>
  <c r="AN9" i="1"/>
  <c r="AL10" i="1"/>
  <c r="AM10" i="1"/>
  <c r="AA10" i="1" s="1"/>
  <c r="AN10" i="1"/>
  <c r="AL11" i="1"/>
  <c r="AM11" i="1"/>
  <c r="AA11" i="1" s="1"/>
  <c r="AN11" i="1"/>
  <c r="AL12" i="1"/>
  <c r="AM12" i="1"/>
  <c r="AN12" i="1"/>
  <c r="AL13" i="1"/>
  <c r="AM13" i="1"/>
  <c r="AN13" i="1"/>
  <c r="AL14" i="1"/>
  <c r="AM14" i="1"/>
  <c r="AA14" i="1" s="1"/>
  <c r="AN14" i="1"/>
  <c r="AL15" i="1"/>
  <c r="AM15" i="1"/>
  <c r="AA15" i="1" s="1"/>
  <c r="AN15" i="1"/>
  <c r="AL16" i="1"/>
  <c r="AM16" i="1"/>
  <c r="AN16" i="1"/>
  <c r="AL17" i="1"/>
  <c r="AM17" i="1"/>
  <c r="AN17" i="1"/>
  <c r="AL18" i="1"/>
  <c r="AM18" i="1"/>
  <c r="AA18" i="1" s="1"/>
  <c r="AN18" i="1"/>
  <c r="AL19" i="1"/>
  <c r="AM19" i="1"/>
  <c r="AA19" i="1" s="1"/>
  <c r="AN19" i="1"/>
  <c r="AL20" i="1"/>
  <c r="AM20" i="1"/>
  <c r="AN20" i="1"/>
  <c r="AL21" i="1"/>
  <c r="AM21" i="1"/>
  <c r="AN21" i="1"/>
  <c r="AL22" i="1"/>
  <c r="AM22" i="1"/>
  <c r="AN22" i="1"/>
  <c r="AL23" i="1"/>
  <c r="AM23" i="1"/>
  <c r="AA23" i="1" s="1"/>
  <c r="AN23" i="1"/>
  <c r="AL24" i="1"/>
  <c r="AM24" i="1"/>
  <c r="AN24" i="1"/>
  <c r="AL25" i="1"/>
  <c r="AM25" i="1"/>
  <c r="AN25" i="1"/>
  <c r="AL26" i="1"/>
  <c r="AM26" i="1"/>
  <c r="AA26" i="1" s="1"/>
  <c r="AN26" i="1"/>
  <c r="AL27" i="1"/>
  <c r="AM27" i="1"/>
  <c r="AA27" i="1" s="1"/>
  <c r="AN27" i="1"/>
  <c r="AL28" i="1"/>
  <c r="AM28" i="1"/>
  <c r="AN28" i="1"/>
  <c r="AL29" i="1"/>
  <c r="AM29" i="1"/>
  <c r="AN29" i="1"/>
  <c r="AL30" i="1"/>
  <c r="AM30" i="1"/>
  <c r="AA30" i="1" s="1"/>
  <c r="AN30" i="1"/>
  <c r="AL31" i="1"/>
  <c r="AM31" i="1"/>
  <c r="AA31" i="1" s="1"/>
  <c r="AN31" i="1"/>
  <c r="AL32" i="1"/>
  <c r="AM32" i="1"/>
  <c r="AN32" i="1"/>
  <c r="AL33" i="1"/>
  <c r="AM33" i="1"/>
  <c r="AN33" i="1"/>
  <c r="AL34" i="1"/>
  <c r="AM34" i="1"/>
  <c r="AA34" i="1" s="1"/>
  <c r="AN34" i="1"/>
  <c r="AL35" i="1"/>
  <c r="AM35" i="1"/>
  <c r="AA35" i="1" s="1"/>
  <c r="AN35" i="1"/>
  <c r="AL36" i="1"/>
  <c r="AM36" i="1"/>
  <c r="AN36" i="1"/>
  <c r="AL37" i="1"/>
  <c r="AM37" i="1"/>
  <c r="AN37" i="1"/>
  <c r="AL38" i="1"/>
  <c r="AM38" i="1"/>
  <c r="AA38" i="1" s="1"/>
  <c r="AN38" i="1"/>
  <c r="AL39" i="1"/>
  <c r="AM39" i="1"/>
  <c r="AA39" i="1" s="1"/>
  <c r="AN39" i="1"/>
  <c r="AL40" i="1"/>
  <c r="AM40" i="1"/>
  <c r="AN40" i="1"/>
  <c r="AL41" i="1"/>
  <c r="AM41" i="1"/>
  <c r="AN41" i="1"/>
  <c r="AL42" i="1"/>
  <c r="AM42" i="1"/>
  <c r="AA42" i="1" s="1"/>
  <c r="AN42" i="1"/>
  <c r="AL43" i="1"/>
  <c r="AM43" i="1"/>
  <c r="AA43" i="1" s="1"/>
  <c r="AN43" i="1"/>
  <c r="AL44" i="1"/>
  <c r="AM44" i="1"/>
  <c r="AN44" i="1"/>
  <c r="AL45" i="1"/>
  <c r="AM45" i="1"/>
  <c r="AN45" i="1"/>
  <c r="AL46" i="1"/>
  <c r="AM46" i="1"/>
  <c r="AA46" i="1" s="1"/>
  <c r="AN46" i="1"/>
  <c r="AL47" i="1"/>
  <c r="AM47" i="1"/>
  <c r="AA47" i="1" s="1"/>
  <c r="AN47" i="1"/>
  <c r="AL48" i="1"/>
  <c r="AM48" i="1"/>
  <c r="AN48" i="1"/>
  <c r="AL49" i="1"/>
  <c r="AM49" i="1"/>
  <c r="AN49" i="1"/>
  <c r="AL50" i="1"/>
  <c r="AM50" i="1"/>
  <c r="AA50" i="1" s="1"/>
  <c r="AN50" i="1"/>
  <c r="AL51" i="1"/>
  <c r="AM51" i="1"/>
  <c r="AA51" i="1" s="1"/>
  <c r="AN51" i="1"/>
  <c r="AL52" i="1"/>
  <c r="AM52" i="1"/>
  <c r="AN52" i="1"/>
  <c r="AL53" i="1"/>
  <c r="AM53" i="1"/>
  <c r="AN53" i="1"/>
  <c r="AL54" i="1"/>
  <c r="AM54" i="1"/>
  <c r="AA54" i="1" s="1"/>
  <c r="AN54" i="1"/>
  <c r="AL55" i="1"/>
  <c r="AM55" i="1"/>
  <c r="AA55" i="1" s="1"/>
  <c r="AN55" i="1"/>
  <c r="AL56" i="1"/>
  <c r="AM56" i="1"/>
  <c r="AN56" i="1"/>
  <c r="AL57" i="1"/>
  <c r="AM57" i="1"/>
  <c r="AN57" i="1"/>
  <c r="AL58" i="1"/>
  <c r="AM58" i="1"/>
  <c r="AA58" i="1" s="1"/>
  <c r="AN58" i="1"/>
  <c r="AL59" i="1"/>
  <c r="AM59" i="1"/>
  <c r="AA59" i="1" s="1"/>
  <c r="AN59" i="1"/>
  <c r="AL60" i="1"/>
  <c r="AM60" i="1"/>
  <c r="AN60" i="1"/>
  <c r="AL61" i="1"/>
  <c r="AM61" i="1"/>
  <c r="AN61" i="1"/>
  <c r="AL62" i="1"/>
  <c r="AM62" i="1"/>
  <c r="AA62" i="1" s="1"/>
  <c r="AN62" i="1"/>
  <c r="AL63" i="1"/>
  <c r="AM63" i="1"/>
  <c r="AA63" i="1" s="1"/>
  <c r="AN63" i="1"/>
  <c r="AL64" i="1"/>
  <c r="AM64" i="1"/>
  <c r="AN64" i="1"/>
  <c r="AL65" i="1"/>
  <c r="AM65" i="1"/>
  <c r="AN65" i="1"/>
  <c r="AL66" i="1"/>
  <c r="AM66" i="1"/>
  <c r="AA66" i="1" s="1"/>
  <c r="AN66" i="1"/>
  <c r="AL67" i="1"/>
  <c r="AM67" i="1"/>
  <c r="AA67" i="1" s="1"/>
  <c r="AN67" i="1"/>
  <c r="AL68" i="1"/>
  <c r="AM68" i="1"/>
  <c r="AN68" i="1"/>
  <c r="AK2" i="1"/>
  <c r="AJ2" i="1"/>
  <c r="AI2" i="1"/>
  <c r="AB2" i="1" s="1"/>
  <c r="AI3" i="1"/>
  <c r="AB3" i="1" s="1"/>
  <c r="AJ3" i="1"/>
  <c r="AK3" i="1"/>
  <c r="AI4" i="1"/>
  <c r="AB4" i="1" s="1"/>
  <c r="AJ4" i="1"/>
  <c r="AK4" i="1"/>
  <c r="AI5" i="1"/>
  <c r="AB5" i="1" s="1"/>
  <c r="AJ5" i="1"/>
  <c r="AK5" i="1"/>
  <c r="AI6" i="1"/>
  <c r="AB6" i="1" s="1"/>
  <c r="AJ6" i="1"/>
  <c r="AK6" i="1"/>
  <c r="AI7" i="1"/>
  <c r="AB7" i="1" s="1"/>
  <c r="AJ7" i="1"/>
  <c r="AK7" i="1"/>
  <c r="AI8" i="1"/>
  <c r="AB8" i="1" s="1"/>
  <c r="AJ8" i="1"/>
  <c r="AK8" i="1"/>
  <c r="AI9" i="1"/>
  <c r="AB9" i="1" s="1"/>
  <c r="AJ9" i="1"/>
  <c r="AK9" i="1"/>
  <c r="AI10" i="1"/>
  <c r="AB10" i="1" s="1"/>
  <c r="AJ10" i="1"/>
  <c r="AK10" i="1"/>
  <c r="AI11" i="1"/>
  <c r="AB11" i="1" s="1"/>
  <c r="AJ11" i="1"/>
  <c r="AK11" i="1"/>
  <c r="AI12" i="1"/>
  <c r="AB12" i="1" s="1"/>
  <c r="AJ12" i="1"/>
  <c r="AK12" i="1"/>
  <c r="AI13" i="1"/>
  <c r="AB13" i="1" s="1"/>
  <c r="AJ13" i="1"/>
  <c r="AK13" i="1"/>
  <c r="AI14" i="1"/>
  <c r="AB14" i="1" s="1"/>
  <c r="AJ14" i="1"/>
  <c r="AK14" i="1"/>
  <c r="AI15" i="1"/>
  <c r="AB15" i="1" s="1"/>
  <c r="AJ15" i="1"/>
  <c r="AK15" i="1"/>
  <c r="AI16" i="1"/>
  <c r="AB16" i="1" s="1"/>
  <c r="AJ16" i="1"/>
  <c r="AK16" i="1"/>
  <c r="AI17" i="1"/>
  <c r="AB17" i="1" s="1"/>
  <c r="AJ17" i="1"/>
  <c r="AK17" i="1"/>
  <c r="AI18" i="1"/>
  <c r="AB18" i="1" s="1"/>
  <c r="AJ18" i="1"/>
  <c r="AK18" i="1"/>
  <c r="AI19" i="1"/>
  <c r="AB19" i="1" s="1"/>
  <c r="AJ19" i="1"/>
  <c r="AK19" i="1"/>
  <c r="AI20" i="1"/>
  <c r="AB20" i="1" s="1"/>
  <c r="AJ20" i="1"/>
  <c r="AK20" i="1"/>
  <c r="AI21" i="1"/>
  <c r="AB21" i="1" s="1"/>
  <c r="AJ21" i="1"/>
  <c r="AK21" i="1"/>
  <c r="AI22" i="1"/>
  <c r="AB22" i="1" s="1"/>
  <c r="AJ22" i="1"/>
  <c r="AK22" i="1"/>
  <c r="AI23" i="1"/>
  <c r="AB23" i="1" s="1"/>
  <c r="AJ23" i="1"/>
  <c r="AK23" i="1"/>
  <c r="AI24" i="1"/>
  <c r="AB24" i="1" s="1"/>
  <c r="AJ24" i="1"/>
  <c r="AK24" i="1"/>
  <c r="AI25" i="1"/>
  <c r="AB25" i="1" s="1"/>
  <c r="AJ25" i="1"/>
  <c r="AK25" i="1"/>
  <c r="AI26" i="1"/>
  <c r="AB26" i="1" s="1"/>
  <c r="AJ26" i="1"/>
  <c r="AK26" i="1"/>
  <c r="AI27" i="1"/>
  <c r="AB27" i="1" s="1"/>
  <c r="AJ27" i="1"/>
  <c r="AK27" i="1"/>
  <c r="AI28" i="1"/>
  <c r="AB28" i="1" s="1"/>
  <c r="AJ28" i="1"/>
  <c r="AK28" i="1"/>
  <c r="AI29" i="1"/>
  <c r="AB29" i="1" s="1"/>
  <c r="AJ29" i="1"/>
  <c r="AK29" i="1"/>
  <c r="AI30" i="1"/>
  <c r="AB30" i="1" s="1"/>
  <c r="AJ30" i="1"/>
  <c r="AK30" i="1"/>
  <c r="AI31" i="1"/>
  <c r="AB31" i="1" s="1"/>
  <c r="AJ31" i="1"/>
  <c r="AK31" i="1"/>
  <c r="AI32" i="1"/>
  <c r="AB32" i="1" s="1"/>
  <c r="AJ32" i="1"/>
  <c r="AK32" i="1"/>
  <c r="AI33" i="1"/>
  <c r="AB33" i="1" s="1"/>
  <c r="AJ33" i="1"/>
  <c r="AK33" i="1"/>
  <c r="AI34" i="1"/>
  <c r="AB34" i="1" s="1"/>
  <c r="AJ34" i="1"/>
  <c r="AK34" i="1"/>
  <c r="AI35" i="1"/>
  <c r="AB35" i="1" s="1"/>
  <c r="AJ35" i="1"/>
  <c r="AK35" i="1"/>
  <c r="AI36" i="1"/>
  <c r="AB36" i="1" s="1"/>
  <c r="AJ36" i="1"/>
  <c r="AK36" i="1"/>
  <c r="AI37" i="1"/>
  <c r="AB37" i="1" s="1"/>
  <c r="AJ37" i="1"/>
  <c r="AK37" i="1"/>
  <c r="AI38" i="1"/>
  <c r="AB38" i="1" s="1"/>
  <c r="AJ38" i="1"/>
  <c r="AK38" i="1"/>
  <c r="AI39" i="1"/>
  <c r="AB39" i="1" s="1"/>
  <c r="AJ39" i="1"/>
  <c r="AK39" i="1"/>
  <c r="AI40" i="1"/>
  <c r="AB40" i="1" s="1"/>
  <c r="AJ40" i="1"/>
  <c r="AK40" i="1"/>
  <c r="AI41" i="1"/>
  <c r="AB41" i="1" s="1"/>
  <c r="AJ41" i="1"/>
  <c r="AK41" i="1"/>
  <c r="AI42" i="1"/>
  <c r="AB42" i="1" s="1"/>
  <c r="AJ42" i="1"/>
  <c r="AK42" i="1"/>
  <c r="AI43" i="1"/>
  <c r="AB43" i="1" s="1"/>
  <c r="AJ43" i="1"/>
  <c r="AK43" i="1"/>
  <c r="AI44" i="1"/>
  <c r="AB44" i="1" s="1"/>
  <c r="AJ44" i="1"/>
  <c r="AK44" i="1"/>
  <c r="AI45" i="1"/>
  <c r="AB45" i="1" s="1"/>
  <c r="AJ45" i="1"/>
  <c r="AK45" i="1"/>
  <c r="AI46" i="1"/>
  <c r="AB46" i="1" s="1"/>
  <c r="AJ46" i="1"/>
  <c r="AK46" i="1"/>
  <c r="AI47" i="1"/>
  <c r="AB47" i="1" s="1"/>
  <c r="AJ47" i="1"/>
  <c r="AK47" i="1"/>
  <c r="AI48" i="1"/>
  <c r="AB48" i="1" s="1"/>
  <c r="AJ48" i="1"/>
  <c r="AK48" i="1"/>
  <c r="AI49" i="1"/>
  <c r="AB49" i="1" s="1"/>
  <c r="AJ49" i="1"/>
  <c r="AK49" i="1"/>
  <c r="AI50" i="1"/>
  <c r="AB50" i="1" s="1"/>
  <c r="AJ50" i="1"/>
  <c r="AK50" i="1"/>
  <c r="AI51" i="1"/>
  <c r="AB51" i="1" s="1"/>
  <c r="AJ51" i="1"/>
  <c r="AK51" i="1"/>
  <c r="AI52" i="1"/>
  <c r="AB52" i="1" s="1"/>
  <c r="AJ52" i="1"/>
  <c r="AK52" i="1"/>
  <c r="AI53" i="1"/>
  <c r="AB53" i="1" s="1"/>
  <c r="AJ53" i="1"/>
  <c r="AK53" i="1"/>
  <c r="AI54" i="1"/>
  <c r="AB54" i="1" s="1"/>
  <c r="AJ54" i="1"/>
  <c r="AK54" i="1"/>
  <c r="AI55" i="1"/>
  <c r="AB55" i="1" s="1"/>
  <c r="AJ55" i="1"/>
  <c r="AK55" i="1"/>
  <c r="AI56" i="1"/>
  <c r="AB56" i="1" s="1"/>
  <c r="AJ56" i="1"/>
  <c r="AK56" i="1"/>
  <c r="AI57" i="1"/>
  <c r="AB57" i="1" s="1"/>
  <c r="AJ57" i="1"/>
  <c r="AK57" i="1"/>
  <c r="AI58" i="1"/>
  <c r="AB58" i="1" s="1"/>
  <c r="AJ58" i="1"/>
  <c r="AK58" i="1"/>
  <c r="AI59" i="1"/>
  <c r="AB59" i="1" s="1"/>
  <c r="AJ59" i="1"/>
  <c r="AK59" i="1"/>
  <c r="AI60" i="1"/>
  <c r="AB60" i="1" s="1"/>
  <c r="AJ60" i="1"/>
  <c r="AK60" i="1"/>
  <c r="AI61" i="1"/>
  <c r="AB61" i="1" s="1"/>
  <c r="AJ61" i="1"/>
  <c r="AK61" i="1"/>
  <c r="AI62" i="1"/>
  <c r="AB62" i="1" s="1"/>
  <c r="AJ62" i="1"/>
  <c r="AK62" i="1"/>
  <c r="AI63" i="1"/>
  <c r="AB63" i="1" s="1"/>
  <c r="AJ63" i="1"/>
  <c r="AK63" i="1"/>
  <c r="AI64" i="1"/>
  <c r="AB64" i="1" s="1"/>
  <c r="AJ64" i="1"/>
  <c r="AK64" i="1"/>
  <c r="AI65" i="1"/>
  <c r="AB65" i="1" s="1"/>
  <c r="AJ65" i="1"/>
  <c r="AK65" i="1"/>
  <c r="AI66" i="1"/>
  <c r="AB66" i="1" s="1"/>
  <c r="AJ66" i="1"/>
  <c r="AK66" i="1"/>
  <c r="AI67" i="1"/>
  <c r="AB67" i="1" s="1"/>
  <c r="AJ67" i="1"/>
  <c r="AK67" i="1"/>
  <c r="AI68" i="1"/>
  <c r="AB68" i="1" s="1"/>
  <c r="AJ68" i="1"/>
  <c r="AK68" i="1"/>
  <c r="AF3" i="1"/>
  <c r="AG3" i="1"/>
  <c r="AH3" i="1"/>
  <c r="AF4" i="1"/>
  <c r="AG4" i="1"/>
  <c r="AH4" i="1"/>
  <c r="AF5" i="1"/>
  <c r="AG5" i="1"/>
  <c r="AH5" i="1"/>
  <c r="AF6" i="1"/>
  <c r="AG6" i="1"/>
  <c r="AH6" i="1"/>
  <c r="AF7" i="1"/>
  <c r="AG7" i="1"/>
  <c r="AH7" i="1"/>
  <c r="AF8" i="1"/>
  <c r="AG8" i="1"/>
  <c r="AH8" i="1"/>
  <c r="AF9" i="1"/>
  <c r="AG9" i="1"/>
  <c r="AH9" i="1"/>
  <c r="AF10" i="1"/>
  <c r="AG10" i="1"/>
  <c r="AH10" i="1"/>
  <c r="AF11" i="1"/>
  <c r="AG11" i="1"/>
  <c r="AH11" i="1"/>
  <c r="AF12" i="1"/>
  <c r="AG12" i="1"/>
  <c r="AH12" i="1"/>
  <c r="AF13" i="1"/>
  <c r="AG13" i="1"/>
  <c r="AH13" i="1"/>
  <c r="AF14" i="1"/>
  <c r="AG14" i="1"/>
  <c r="AH14" i="1"/>
  <c r="AF15" i="1"/>
  <c r="AG15" i="1"/>
  <c r="AH15" i="1"/>
  <c r="AF16" i="1"/>
  <c r="AG16" i="1"/>
  <c r="AH16" i="1"/>
  <c r="AF17" i="1"/>
  <c r="AG17" i="1"/>
  <c r="AH17" i="1"/>
  <c r="AF18" i="1"/>
  <c r="AG18" i="1"/>
  <c r="AH18" i="1"/>
  <c r="AF19" i="1"/>
  <c r="AG19" i="1"/>
  <c r="AH19" i="1"/>
  <c r="AF20" i="1"/>
  <c r="AG20" i="1"/>
  <c r="AH20" i="1"/>
  <c r="AF21" i="1"/>
  <c r="AG21" i="1"/>
  <c r="AH21" i="1"/>
  <c r="AF22" i="1"/>
  <c r="AG22" i="1"/>
  <c r="AH22" i="1"/>
  <c r="AF23" i="1"/>
  <c r="AG23" i="1"/>
  <c r="AH23" i="1"/>
  <c r="AF24" i="1"/>
  <c r="AG24" i="1"/>
  <c r="AH24" i="1"/>
  <c r="AF25" i="1"/>
  <c r="AG25" i="1"/>
  <c r="AH25" i="1"/>
  <c r="AF26" i="1"/>
  <c r="AG26" i="1"/>
  <c r="AH26" i="1"/>
  <c r="AF27" i="1"/>
  <c r="AG27" i="1"/>
  <c r="AH27" i="1"/>
  <c r="AF28" i="1"/>
  <c r="AG28" i="1"/>
  <c r="AH28" i="1"/>
  <c r="AF29" i="1"/>
  <c r="AG29" i="1"/>
  <c r="AH29" i="1"/>
  <c r="AF30" i="1"/>
  <c r="AG30" i="1"/>
  <c r="AH30" i="1"/>
  <c r="AF31" i="1"/>
  <c r="AG31" i="1"/>
  <c r="AH31" i="1"/>
  <c r="AF32" i="1"/>
  <c r="AG32" i="1"/>
  <c r="AH32" i="1"/>
  <c r="AF33" i="1"/>
  <c r="AG33" i="1"/>
  <c r="AH33" i="1"/>
  <c r="AF34" i="1"/>
  <c r="AG34" i="1"/>
  <c r="AH34" i="1"/>
  <c r="AF35" i="1"/>
  <c r="AG35" i="1"/>
  <c r="AH35" i="1"/>
  <c r="AF36" i="1"/>
  <c r="AG36" i="1"/>
  <c r="AH36" i="1"/>
  <c r="AF37" i="1"/>
  <c r="AG37" i="1"/>
  <c r="AH37" i="1"/>
  <c r="AF38" i="1"/>
  <c r="AG38" i="1"/>
  <c r="AH38" i="1"/>
  <c r="AF39" i="1"/>
  <c r="AG39" i="1"/>
  <c r="AH39" i="1"/>
  <c r="AF40" i="1"/>
  <c r="AG40" i="1"/>
  <c r="AH40" i="1"/>
  <c r="AF41" i="1"/>
  <c r="AG41" i="1"/>
  <c r="AH41" i="1"/>
  <c r="AF42" i="1"/>
  <c r="AG42" i="1"/>
  <c r="AH42" i="1"/>
  <c r="AF43" i="1"/>
  <c r="AG43" i="1"/>
  <c r="AH43" i="1"/>
  <c r="AF44" i="1"/>
  <c r="AG44" i="1"/>
  <c r="AH44" i="1"/>
  <c r="AF45" i="1"/>
  <c r="AG45" i="1"/>
  <c r="AH45" i="1"/>
  <c r="AF46" i="1"/>
  <c r="AG46" i="1"/>
  <c r="AH46" i="1"/>
  <c r="AF47" i="1"/>
  <c r="AG47" i="1"/>
  <c r="AH47" i="1"/>
  <c r="AF48" i="1"/>
  <c r="AG48" i="1"/>
  <c r="AH48" i="1"/>
  <c r="AF49" i="1"/>
  <c r="AG49" i="1"/>
  <c r="AH49" i="1"/>
  <c r="AF50" i="1"/>
  <c r="AG50" i="1"/>
  <c r="AH50" i="1"/>
  <c r="AF51" i="1"/>
  <c r="AG51" i="1"/>
  <c r="AH51" i="1"/>
  <c r="AF52" i="1"/>
  <c r="AG52" i="1"/>
  <c r="AH52" i="1"/>
  <c r="AF53" i="1"/>
  <c r="AG53" i="1"/>
  <c r="AH53" i="1"/>
  <c r="AF54" i="1"/>
  <c r="AG54" i="1"/>
  <c r="AH54" i="1"/>
  <c r="AF55" i="1"/>
  <c r="AG55" i="1"/>
  <c r="AH55" i="1"/>
  <c r="AF56" i="1"/>
  <c r="AG56" i="1"/>
  <c r="AH56" i="1"/>
  <c r="AF57" i="1"/>
  <c r="AG57" i="1"/>
  <c r="AH57" i="1"/>
  <c r="AF58" i="1"/>
  <c r="AG58" i="1"/>
  <c r="AH58" i="1"/>
  <c r="AF59" i="1"/>
  <c r="AG59" i="1"/>
  <c r="AH59" i="1"/>
  <c r="AF60" i="1"/>
  <c r="AG60" i="1"/>
  <c r="AH60" i="1"/>
  <c r="AF61" i="1"/>
  <c r="AG61" i="1"/>
  <c r="AH61" i="1"/>
  <c r="AF62" i="1"/>
  <c r="AG62" i="1"/>
  <c r="AH62" i="1"/>
  <c r="AF63" i="1"/>
  <c r="AG63" i="1"/>
  <c r="AH63" i="1"/>
  <c r="AF64" i="1"/>
  <c r="AG64" i="1"/>
  <c r="AH64" i="1"/>
  <c r="AF65" i="1"/>
  <c r="AG65" i="1"/>
  <c r="AH65" i="1"/>
  <c r="AF66" i="1"/>
  <c r="AG66" i="1"/>
  <c r="AH66" i="1"/>
  <c r="AF67" i="1"/>
  <c r="AG67" i="1"/>
  <c r="AH67" i="1"/>
  <c r="AF68" i="1"/>
  <c r="AG68" i="1"/>
  <c r="AH68" i="1"/>
  <c r="AG2" i="1"/>
  <c r="AF2" i="1"/>
  <c r="AE2" i="1"/>
  <c r="AH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D2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C2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2" i="1"/>
  <c r="V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U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A133" i="2" l="1"/>
  <c r="A116" i="2"/>
  <c r="AA68" i="1"/>
  <c r="A68" i="1" s="1"/>
  <c r="AA64" i="1"/>
  <c r="A64" i="1" s="1"/>
  <c r="AA60" i="1"/>
  <c r="A60" i="1" s="1"/>
  <c r="AA56" i="1"/>
  <c r="AA52" i="1"/>
  <c r="AA48" i="1"/>
  <c r="A48" i="1" s="1"/>
  <c r="AA44" i="1"/>
  <c r="A44" i="1" s="1"/>
  <c r="AA40" i="1"/>
  <c r="AA36" i="1"/>
  <c r="AA32" i="1"/>
  <c r="A32" i="1" s="1"/>
  <c r="AA28" i="1"/>
  <c r="A28" i="1" s="1"/>
  <c r="AA24" i="1"/>
  <c r="AA20" i="1"/>
  <c r="AA16" i="1"/>
  <c r="AA12" i="1"/>
  <c r="A12" i="1" s="1"/>
  <c r="AA8" i="1"/>
  <c r="AA4" i="1"/>
  <c r="AA65" i="1"/>
  <c r="AA61" i="1"/>
  <c r="A61" i="1" s="1"/>
  <c r="AA57" i="1"/>
  <c r="AA53" i="1"/>
  <c r="AA49" i="1"/>
  <c r="A49" i="1" s="1"/>
  <c r="AA45" i="1"/>
  <c r="A45" i="1" s="1"/>
  <c r="AA41" i="1"/>
  <c r="AA37" i="1"/>
  <c r="AA33" i="1"/>
  <c r="A33" i="1" s="1"/>
  <c r="AA29" i="1"/>
  <c r="A29" i="1" s="1"/>
  <c r="AA25" i="1"/>
  <c r="AA21" i="1"/>
  <c r="AA17" i="1"/>
  <c r="A17" i="1" s="1"/>
  <c r="AA13" i="1"/>
  <c r="A13" i="1" s="1"/>
  <c r="AA9" i="1"/>
  <c r="AA5" i="1"/>
  <c r="AA22" i="1"/>
  <c r="A66" i="1"/>
  <c r="A62" i="1"/>
  <c r="A58" i="1"/>
  <c r="A54" i="1"/>
  <c r="A50" i="1"/>
  <c r="A46" i="1"/>
  <c r="A42" i="1"/>
  <c r="A38" i="1"/>
  <c r="A34" i="1"/>
  <c r="A30" i="1"/>
  <c r="A26" i="1"/>
  <c r="A22" i="1"/>
  <c r="A18" i="1"/>
  <c r="A14" i="1"/>
  <c r="A10" i="1"/>
  <c r="A6" i="1"/>
  <c r="A35" i="1"/>
  <c r="A19" i="1"/>
  <c r="A3" i="1"/>
  <c r="A53" i="1"/>
  <c r="A37" i="1"/>
  <c r="A25" i="1"/>
  <c r="A9" i="1"/>
  <c r="A65" i="1"/>
  <c r="A57" i="1"/>
  <c r="A41" i="1"/>
  <c r="A21" i="1"/>
  <c r="A5" i="1"/>
  <c r="A56" i="1"/>
  <c r="A52" i="1"/>
  <c r="A40" i="1"/>
  <c r="A36" i="1"/>
  <c r="A24" i="1"/>
  <c r="A16" i="1"/>
  <c r="A8" i="1"/>
  <c r="A4" i="1"/>
  <c r="A20" i="1"/>
  <c r="A67" i="1"/>
  <c r="A63" i="1"/>
  <c r="A59" i="1"/>
  <c r="A55" i="1"/>
  <c r="A51" i="1"/>
  <c r="A47" i="1"/>
  <c r="A43" i="1"/>
  <c r="A39" i="1"/>
  <c r="A31" i="1"/>
  <c r="A27" i="1"/>
  <c r="A23" i="1"/>
  <c r="A15" i="1"/>
  <c r="A11" i="1"/>
  <c r="A7" i="1"/>
  <c r="A2" i="1"/>
  <c r="B2" i="1" s="1"/>
  <c r="A117" i="2" l="1"/>
  <c r="B3" i="1"/>
  <c r="E27" i="2"/>
  <c r="A118" i="2" l="1"/>
  <c r="B4" i="1"/>
  <c r="A119" i="2" l="1"/>
  <c r="B5" i="1"/>
  <c r="A120" i="2" l="1"/>
  <c r="B6" i="1"/>
  <c r="A121" i="2" l="1"/>
  <c r="B7" i="1"/>
  <c r="A122" i="2" l="1"/>
  <c r="B8" i="1"/>
  <c r="B9" i="1" l="1"/>
  <c r="B11" i="1" s="1"/>
  <c r="B10" i="1"/>
  <c r="A123" i="2"/>
  <c r="A124" i="2" l="1"/>
  <c r="B12" i="1"/>
  <c r="B13" i="1" l="1"/>
  <c r="B14" i="1" l="1"/>
  <c r="B15" i="1" l="1"/>
  <c r="B16" i="1" l="1"/>
  <c r="B17" i="1" l="1"/>
  <c r="B18" i="1" l="1"/>
  <c r="B19" i="1" l="1"/>
  <c r="B20" i="1" l="1"/>
  <c r="B21" i="1" l="1"/>
  <c r="B22" i="1" l="1"/>
  <c r="B23" i="1" l="1"/>
  <c r="B24" i="1" l="1"/>
  <c r="B25" i="1" l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l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32" i="2"/>
  <c r="E32" i="2"/>
  <c r="H32" i="2"/>
  <c r="F32" i="2"/>
  <c r="G32" i="2"/>
  <c r="D32" i="2"/>
  <c r="C32" i="2"/>
  <c r="I32" i="2"/>
  <c r="B33" i="2"/>
  <c r="H33" i="2"/>
  <c r="G33" i="2"/>
  <c r="C33" i="2"/>
  <c r="D33" i="2"/>
  <c r="E33" i="2"/>
  <c r="I33" i="2"/>
  <c r="F33" i="2"/>
  <c r="G83" i="2"/>
  <c r="D71" i="2"/>
  <c r="E83" i="2"/>
  <c r="E63" i="2"/>
  <c r="E75" i="2"/>
  <c r="C70" i="2"/>
  <c r="G39" i="2"/>
  <c r="G59" i="2"/>
  <c r="C78" i="2"/>
  <c r="B77" i="2"/>
  <c r="C73" i="2"/>
  <c r="I84" i="2"/>
  <c r="H43" i="2"/>
  <c r="B81" i="2"/>
  <c r="D76" i="2"/>
  <c r="C62" i="2"/>
  <c r="H91" i="2"/>
  <c r="H35" i="2"/>
  <c r="I96" i="2"/>
  <c r="H55" i="2"/>
  <c r="C36" i="2"/>
  <c r="C69" i="2"/>
  <c r="D62" i="2"/>
  <c r="H56" i="2"/>
  <c r="I89" i="2"/>
  <c r="H80" i="2"/>
  <c r="I97" i="2"/>
  <c r="F52" i="2"/>
  <c r="E96" i="2"/>
  <c r="E80" i="2"/>
  <c r="D69" i="2"/>
  <c r="C63" i="2"/>
  <c r="E87" i="2"/>
  <c r="E85" i="2"/>
  <c r="E55" i="2"/>
  <c r="E34" i="2"/>
  <c r="E41" i="2"/>
  <c r="F58" i="2"/>
  <c r="H77" i="2"/>
  <c r="H82" i="2"/>
  <c r="C45" i="2"/>
  <c r="G79" i="2"/>
  <c r="G63" i="2"/>
  <c r="F54" i="2"/>
  <c r="G71" i="2"/>
  <c r="G69" i="2"/>
  <c r="B90" i="2"/>
  <c r="B35" i="2"/>
  <c r="F42" i="2"/>
  <c r="G91" i="2"/>
  <c r="G75" i="2"/>
  <c r="C92" i="2"/>
  <c r="B83" i="2"/>
  <c r="B55" i="2"/>
  <c r="G92" i="2"/>
  <c r="F77" i="2"/>
  <c r="G81" i="2"/>
  <c r="D41" i="2"/>
  <c r="C56" i="2"/>
  <c r="B87" i="2"/>
  <c r="F38" i="2"/>
  <c r="C91" i="2"/>
  <c r="H45" i="2"/>
  <c r="I62" i="2"/>
  <c r="I34" i="2"/>
  <c r="E49" i="2"/>
  <c r="I54" i="2"/>
  <c r="C47" i="2"/>
  <c r="C41" i="2"/>
  <c r="C34" i="2"/>
  <c r="H94" i="2"/>
  <c r="H98" i="2"/>
  <c r="H38" i="2"/>
  <c r="H58" i="2"/>
  <c r="D85" i="2"/>
  <c r="B47" i="2"/>
  <c r="D93" i="2"/>
  <c r="H78" i="2"/>
  <c r="H62" i="2"/>
  <c r="G53" i="2"/>
  <c r="H70" i="2"/>
  <c r="D46" i="2"/>
  <c r="C97" i="2"/>
  <c r="E73" i="2"/>
  <c r="F86" i="2"/>
  <c r="G87" i="2"/>
  <c r="F46" i="2"/>
  <c r="F70" i="2"/>
  <c r="E94" i="2"/>
  <c r="B40" i="2"/>
  <c r="C46" i="2"/>
  <c r="D44" i="2"/>
  <c r="H89" i="2"/>
  <c r="H93" i="2"/>
  <c r="I94" i="2"/>
  <c r="H53" i="2"/>
  <c r="D52" i="2"/>
  <c r="B91" i="2"/>
  <c r="C96" i="2"/>
  <c r="I46" i="2"/>
  <c r="E61" i="2"/>
  <c r="I66" i="2"/>
  <c r="D75" i="2"/>
  <c r="D65" i="2"/>
  <c r="H37" i="2"/>
  <c r="I86" i="2"/>
  <c r="I70" i="2"/>
  <c r="H61" i="2"/>
  <c r="I78" i="2"/>
  <c r="C77" i="2"/>
  <c r="D48" i="2"/>
  <c r="F49" i="2"/>
  <c r="F55" i="2"/>
  <c r="F96" i="2"/>
  <c r="F75" i="2"/>
  <c r="G78" i="2"/>
  <c r="H96" i="2"/>
  <c r="I45" i="2"/>
  <c r="D36" i="2"/>
  <c r="F88" i="2"/>
  <c r="G66" i="2"/>
  <c r="B36" i="2"/>
  <c r="C55" i="2"/>
  <c r="B76" i="2"/>
  <c r="I55" i="2"/>
  <c r="G60" i="2"/>
  <c r="G44" i="2"/>
  <c r="I79" i="2"/>
  <c r="G52" i="2"/>
  <c r="C58" i="2"/>
  <c r="C87" i="2"/>
  <c r="B65" i="2"/>
  <c r="G34" i="2"/>
  <c r="H51" i="2"/>
  <c r="G85" i="2"/>
  <c r="F56" i="2"/>
  <c r="B95" i="2"/>
  <c r="D98" i="2"/>
  <c r="B79" i="2"/>
  <c r="G76" i="2"/>
  <c r="F83" i="2"/>
  <c r="F61" i="2"/>
  <c r="F72" i="2"/>
  <c r="E67" i="2"/>
  <c r="E35" i="2"/>
  <c r="H49" i="2"/>
  <c r="I98" i="2"/>
  <c r="I82" i="2"/>
  <c r="H41" i="2"/>
  <c r="D42" i="2"/>
  <c r="C39" i="2"/>
  <c r="C75" i="2"/>
  <c r="B63" i="2"/>
  <c r="C71" i="2"/>
  <c r="I90" i="2"/>
  <c r="B52" i="2"/>
  <c r="F94" i="2"/>
  <c r="F66" i="2"/>
  <c r="F50" i="2"/>
  <c r="H46" i="2"/>
  <c r="B80" i="2"/>
  <c r="C93" i="2"/>
  <c r="D97" i="2"/>
  <c r="H50" i="2"/>
  <c r="I67" i="2"/>
  <c r="I39" i="2"/>
  <c r="G56" i="2"/>
  <c r="I59" i="2"/>
  <c r="D38" i="2"/>
  <c r="D53" i="2"/>
  <c r="D72" i="2"/>
  <c r="H34" i="2"/>
  <c r="I51" i="2"/>
  <c r="I35" i="2"/>
  <c r="I71" i="2"/>
  <c r="E36" i="2"/>
  <c r="E52" i="2"/>
  <c r="D70" i="2"/>
  <c r="G55" i="2"/>
  <c r="H88" i="2"/>
  <c r="G47" i="2"/>
  <c r="C59" i="2"/>
  <c r="D56" i="2"/>
  <c r="D74" i="2"/>
  <c r="B44" i="2"/>
  <c r="B67" i="2"/>
  <c r="I40" i="2"/>
  <c r="I44" i="2"/>
  <c r="H86" i="2"/>
  <c r="G45" i="2"/>
  <c r="B42" i="2"/>
  <c r="D66" i="2"/>
  <c r="F64" i="2"/>
  <c r="F43" i="2"/>
  <c r="G89" i="2"/>
  <c r="F53" i="2"/>
  <c r="C52" i="2"/>
  <c r="F76" i="2"/>
  <c r="G72" i="2"/>
  <c r="F80" i="2"/>
  <c r="F59" i="2"/>
  <c r="B59" i="2"/>
  <c r="C40" i="2"/>
  <c r="C76" i="2"/>
  <c r="F82" i="2"/>
  <c r="I91" i="2"/>
  <c r="I75" i="2"/>
  <c r="H66" i="2"/>
  <c r="I83" i="2"/>
  <c r="C48" i="2"/>
  <c r="D63" i="2"/>
  <c r="D39" i="2"/>
  <c r="B97" i="2"/>
  <c r="H39" i="2"/>
  <c r="I88" i="2"/>
  <c r="I72" i="2"/>
  <c r="H63" i="2"/>
  <c r="I80" i="2"/>
  <c r="C80" i="2"/>
  <c r="E76" i="2"/>
  <c r="I52" i="2"/>
  <c r="G65" i="2"/>
  <c r="G49" i="2"/>
  <c r="I76" i="2"/>
  <c r="G57" i="2"/>
  <c r="B78" i="2"/>
  <c r="B38" i="2"/>
  <c r="H47" i="2"/>
  <c r="I64" i="2"/>
  <c r="I36" i="2"/>
  <c r="G61" i="2"/>
  <c r="I56" i="2"/>
  <c r="D89" i="2"/>
  <c r="I57" i="2"/>
  <c r="D96" i="2"/>
  <c r="E60" i="2"/>
  <c r="E92" i="2"/>
  <c r="F95" i="2"/>
  <c r="C37" i="2"/>
  <c r="G38" i="2"/>
  <c r="H87" i="2"/>
  <c r="H71" i="2"/>
  <c r="D59" i="2"/>
  <c r="E47" i="2"/>
  <c r="G35" i="2"/>
  <c r="H52" i="2"/>
  <c r="H36" i="2"/>
  <c r="H72" i="2"/>
  <c r="I92" i="2"/>
  <c r="E66" i="2"/>
  <c r="D37" i="2"/>
  <c r="G43" i="2"/>
  <c r="H92" i="2"/>
  <c r="H76" i="2"/>
  <c r="G67" i="2"/>
  <c r="H84" i="2"/>
  <c r="F69" i="2"/>
  <c r="C49" i="2"/>
  <c r="E90" i="2"/>
  <c r="I48" i="2"/>
  <c r="G73" i="2"/>
  <c r="I68" i="2"/>
  <c r="E72" i="2"/>
  <c r="B72" i="2"/>
  <c r="E57" i="2"/>
  <c r="I60" i="2"/>
  <c r="E56" i="2"/>
  <c r="G37" i="2"/>
  <c r="H54" i="2"/>
  <c r="I87" i="2"/>
  <c r="F37" i="2"/>
  <c r="D84" i="2"/>
  <c r="C43" i="2"/>
  <c r="G77" i="2"/>
  <c r="G82" i="2"/>
  <c r="H83" i="2"/>
  <c r="G42" i="2"/>
  <c r="G93" i="2"/>
  <c r="G62" i="2"/>
  <c r="G46" i="2"/>
  <c r="F48" i="2"/>
  <c r="G54" i="2"/>
  <c r="B92" i="2"/>
  <c r="C82" i="2"/>
  <c r="I43" i="2"/>
  <c r="I47" i="2"/>
  <c r="H97" i="2"/>
  <c r="H81" i="2"/>
  <c r="G40" i="2"/>
  <c r="D50" i="2"/>
  <c r="B48" i="2"/>
  <c r="C57" i="2"/>
  <c r="B54" i="2"/>
  <c r="F65" i="2"/>
  <c r="G84" i="2"/>
  <c r="F97" i="2"/>
  <c r="G94" i="2"/>
  <c r="B37" i="2"/>
  <c r="D80" i="2"/>
  <c r="E97" i="2"/>
  <c r="E69" i="2"/>
  <c r="E50" i="2"/>
  <c r="E89" i="2"/>
  <c r="E46" i="2"/>
  <c r="D61" i="2"/>
  <c r="E79" i="2"/>
  <c r="I77" i="2"/>
  <c r="D64" i="2"/>
  <c r="E81" i="2"/>
  <c r="E65" i="2"/>
  <c r="E48" i="2"/>
  <c r="D88" i="2"/>
  <c r="D83" i="2"/>
  <c r="H42" i="2"/>
  <c r="G68" i="2"/>
  <c r="G58" i="2"/>
  <c r="G98" i="2"/>
  <c r="E82" i="2"/>
  <c r="E54" i="2"/>
  <c r="G86" i="2"/>
  <c r="F51" i="2"/>
  <c r="G90" i="2"/>
  <c r="F40" i="2"/>
  <c r="E78" i="2"/>
  <c r="D86" i="2"/>
  <c r="F45" i="2"/>
  <c r="F81" i="2"/>
  <c r="F44" i="2"/>
  <c r="F71" i="2"/>
  <c r="B75" i="2"/>
  <c r="C98" i="2"/>
  <c r="G96" i="2"/>
  <c r="F60" i="2"/>
  <c r="F39" i="2"/>
  <c r="F87" i="2"/>
  <c r="C72" i="2"/>
  <c r="E88" i="2"/>
  <c r="I50" i="2"/>
  <c r="E53" i="2"/>
  <c r="E37" i="2"/>
  <c r="I74" i="2"/>
  <c r="E45" i="2"/>
  <c r="E59" i="2"/>
  <c r="C94" i="2"/>
  <c r="B56" i="2"/>
  <c r="D91" i="2"/>
  <c r="F68" i="2"/>
  <c r="F73" i="2"/>
  <c r="E38" i="2"/>
  <c r="F93" i="2"/>
  <c r="G97" i="2"/>
  <c r="G64" i="2"/>
  <c r="B74" i="2"/>
  <c r="H73" i="2"/>
  <c r="H57" i="2"/>
  <c r="G48" i="2"/>
  <c r="H65" i="2"/>
  <c r="E62" i="2"/>
  <c r="B58" i="2"/>
  <c r="I63" i="2"/>
  <c r="G36" i="2"/>
  <c r="H85" i="2"/>
  <c r="H69" i="2"/>
  <c r="B45" i="2"/>
  <c r="C88" i="2"/>
  <c r="F35" i="2"/>
  <c r="G74" i="2"/>
  <c r="F92" i="2"/>
  <c r="F67" i="2"/>
  <c r="B71" i="2"/>
  <c r="B61" i="2"/>
  <c r="H79" i="2"/>
  <c r="D43" i="2"/>
  <c r="B49" i="2"/>
  <c r="F85" i="2"/>
  <c r="F91" i="2"/>
  <c r="G88" i="2"/>
  <c r="G70" i="2"/>
  <c r="E44" i="2"/>
  <c r="C83" i="2"/>
  <c r="B57" i="2"/>
  <c r="C50" i="2"/>
  <c r="F84" i="2"/>
  <c r="F47" i="2"/>
  <c r="E39" i="2"/>
  <c r="F36" i="2"/>
  <c r="E71" i="2"/>
  <c r="C79" i="2"/>
  <c r="E93" i="2"/>
  <c r="F63" i="2"/>
  <c r="F41" i="2"/>
  <c r="F89" i="2"/>
  <c r="D79" i="2"/>
  <c r="B96" i="2"/>
  <c r="D90" i="2"/>
  <c r="H75" i="2"/>
  <c r="H59" i="2"/>
  <c r="G50" i="2"/>
  <c r="H67" i="2"/>
  <c r="C68" i="2"/>
  <c r="D34" i="2"/>
  <c r="C54" i="2"/>
  <c r="C35" i="2"/>
  <c r="C67" i="2"/>
  <c r="I69" i="2"/>
  <c r="I41" i="2"/>
  <c r="D40" i="2"/>
  <c r="I93" i="2"/>
  <c r="C51" i="2"/>
  <c r="B50" i="2"/>
  <c r="I58" i="2"/>
  <c r="F78" i="2"/>
  <c r="F62" i="2"/>
  <c r="F98" i="2"/>
  <c r="D49" i="2"/>
  <c r="E51" i="2"/>
  <c r="I38" i="2"/>
  <c r="I42" i="2"/>
  <c r="F90" i="2"/>
  <c r="F74" i="2"/>
  <c r="D92" i="2"/>
  <c r="E84" i="2"/>
  <c r="E77" i="2"/>
  <c r="F79" i="2"/>
  <c r="F57" i="2"/>
  <c r="B62" i="2"/>
  <c r="I95" i="2"/>
  <c r="B93" i="2"/>
  <c r="G51" i="2"/>
  <c r="H68" i="2"/>
  <c r="H40" i="2"/>
  <c r="H60" i="2"/>
  <c r="B73" i="2"/>
  <c r="E98" i="2"/>
  <c r="C42" i="2"/>
  <c r="H64" i="2"/>
  <c r="I81" i="2"/>
  <c r="I53" i="2"/>
  <c r="I37" i="2"/>
  <c r="I73" i="2"/>
  <c r="D87" i="2"/>
  <c r="C95" i="2"/>
  <c r="D60" i="2"/>
  <c r="H44" i="2"/>
  <c r="H48" i="2"/>
  <c r="I65" i="2"/>
  <c r="I49" i="2"/>
  <c r="I85" i="2"/>
  <c r="D68" i="2"/>
  <c r="B53" i="2"/>
  <c r="G41" i="2"/>
  <c r="H90" i="2"/>
  <c r="H74" i="2"/>
  <c r="E40" i="2"/>
  <c r="D95" i="2"/>
  <c r="D81" i="2"/>
  <c r="I61" i="2"/>
  <c r="E58" i="2"/>
  <c r="C84" i="2"/>
  <c r="E86" i="2"/>
  <c r="D55" i="2"/>
  <c r="B41" i="2"/>
  <c r="G80" i="2"/>
  <c r="B43" i="2"/>
  <c r="C65" i="2"/>
  <c r="B60" i="2"/>
  <c r="D58" i="2"/>
  <c r="B88" i="2"/>
  <c r="C61" i="2"/>
  <c r="D57" i="2"/>
  <c r="B85" i="2"/>
  <c r="D45" i="2"/>
  <c r="E43" i="2"/>
  <c r="C90" i="2"/>
  <c r="B51" i="2"/>
  <c r="B68" i="2"/>
  <c r="D73" i="2"/>
  <c r="D78" i="2"/>
  <c r="C44" i="2"/>
  <c r="D54" i="2"/>
  <c r="C38" i="2"/>
  <c r="B89" i="2"/>
  <c r="B70" i="2"/>
  <c r="B69" i="2"/>
  <c r="D35" i="2"/>
  <c r="B86" i="2"/>
  <c r="B66" i="2"/>
  <c r="B82" i="2"/>
  <c r="D51" i="2"/>
  <c r="B39" i="2"/>
  <c r="C85" i="2"/>
  <c r="C86" i="2"/>
  <c r="B94" i="2"/>
  <c r="E91" i="2"/>
  <c r="C81" i="2"/>
  <c r="D77" i="2"/>
  <c r="D67" i="2"/>
  <c r="E68" i="2"/>
  <c r="E42" i="2"/>
  <c r="B46" i="2"/>
  <c r="D94" i="2"/>
  <c r="B64" i="2"/>
  <c r="B34" i="2"/>
  <c r="D82" i="2"/>
  <c r="E70" i="2"/>
  <c r="C60" i="2"/>
  <c r="C64" i="2"/>
  <c r="B98" i="2"/>
  <c r="E74" i="2"/>
  <c r="C74" i="2"/>
  <c r="C66" i="2"/>
  <c r="E64" i="2"/>
  <c r="C53" i="2"/>
  <c r="E95" i="2"/>
  <c r="C89" i="2"/>
  <c r="D47" i="2"/>
  <c r="B84" i="2"/>
  <c r="H95" i="2" l="1"/>
  <c r="G95" i="2"/>
  <c r="B69" i="1"/>
  <c r="B70" i="1" l="1"/>
  <c r="B71" i="1" s="1"/>
  <c r="B72" i="1" s="1"/>
  <c r="H99" i="2"/>
  <c r="B101" i="2"/>
  <c r="I99" i="2"/>
  <c r="E99" i="2"/>
  <c r="C99" i="2"/>
  <c r="G102" i="2"/>
  <c r="F99" i="2"/>
  <c r="B100" i="2"/>
  <c r="G100" i="2"/>
  <c r="B99" i="2"/>
  <c r="D99" i="2"/>
  <c r="G99" i="2"/>
  <c r="B73" i="1"/>
  <c r="F103" i="2" s="1"/>
  <c r="H101" i="2"/>
  <c r="B74" i="1"/>
  <c r="H104" i="2" s="1"/>
  <c r="C103" i="2"/>
  <c r="G103" i="2"/>
  <c r="D103" i="2"/>
  <c r="E103" i="2"/>
  <c r="H103" i="2"/>
  <c r="I103" i="2"/>
  <c r="B103" i="2"/>
  <c r="E104" i="2" l="1"/>
  <c r="I102" i="2"/>
  <c r="E100" i="2"/>
  <c r="F100" i="2"/>
  <c r="E102" i="2"/>
  <c r="F102" i="2"/>
  <c r="I101" i="2"/>
  <c r="D102" i="2"/>
  <c r="E101" i="2"/>
  <c r="C101" i="2"/>
  <c r="B102" i="2"/>
  <c r="D101" i="2"/>
  <c r="C100" i="2"/>
  <c r="F101" i="2"/>
  <c r="I100" i="2"/>
  <c r="G101" i="2"/>
  <c r="F104" i="2"/>
  <c r="G104" i="2"/>
  <c r="D104" i="2"/>
  <c r="H102" i="2"/>
  <c r="I104" i="2"/>
  <c r="C102" i="2"/>
  <c r="D100" i="2"/>
  <c r="H100" i="2"/>
  <c r="B75" i="1"/>
  <c r="G105" i="2" s="1"/>
  <c r="B104" i="2"/>
  <c r="C104" i="2"/>
  <c r="B76" i="1" l="1"/>
  <c r="I106" i="2" s="1"/>
  <c r="H105" i="2"/>
  <c r="I105" i="2"/>
  <c r="B105" i="2"/>
  <c r="E105" i="2"/>
  <c r="F105" i="2"/>
  <c r="C105" i="2"/>
  <c r="D105" i="2"/>
  <c r="B77" i="1"/>
  <c r="D106" i="2" l="1"/>
  <c r="G106" i="2"/>
  <c r="B106" i="2"/>
  <c r="C106" i="2"/>
  <c r="F106" i="2"/>
  <c r="E106" i="2"/>
  <c r="H106" i="2"/>
  <c r="B78" i="1"/>
  <c r="H108" i="2" s="1"/>
  <c r="B107" i="2"/>
  <c r="I107" i="2"/>
  <c r="C107" i="2"/>
  <c r="G107" i="2"/>
  <c r="H107" i="2"/>
  <c r="F107" i="2"/>
  <c r="I108" i="2"/>
  <c r="G108" i="2"/>
  <c r="D108" i="2"/>
  <c r="D107" i="2"/>
  <c r="E107" i="2"/>
  <c r="C108" i="2"/>
  <c r="B108" i="2"/>
  <c r="E108" i="2"/>
  <c r="F108" i="2" l="1"/>
  <c r="B79" i="1"/>
  <c r="B80" i="1" l="1"/>
  <c r="B81" i="1" l="1"/>
  <c r="B82" i="1" s="1"/>
  <c r="B83" i="1" s="1"/>
  <c r="B84" i="1" s="1"/>
  <c r="B85" i="1" s="1"/>
  <c r="B86" i="1" s="1"/>
  <c r="B87" i="1" s="1"/>
  <c r="F117" i="2" l="1"/>
  <c r="B88" i="1"/>
  <c r="B89" i="1"/>
  <c r="I114" i="2"/>
  <c r="F115" i="2"/>
  <c r="G109" i="2"/>
  <c r="B117" i="2"/>
  <c r="I117" i="2"/>
  <c r="E112" i="2"/>
  <c r="B111" i="2"/>
  <c r="E114" i="2"/>
  <c r="H111" i="2"/>
  <c r="G114" i="2"/>
  <c r="D113" i="2"/>
  <c r="C115" i="2"/>
  <c r="F111" i="2"/>
  <c r="D109" i="2"/>
  <c r="I116" i="2"/>
  <c r="D117" i="2"/>
  <c r="C109" i="2"/>
  <c r="H118" i="2"/>
  <c r="H117" i="2"/>
  <c r="I112" i="2"/>
  <c r="I119" i="2"/>
  <c r="D116" i="2"/>
  <c r="E117" i="2"/>
  <c r="G111" i="2"/>
  <c r="D110" i="2"/>
  <c r="E115" i="2"/>
  <c r="H112" i="2"/>
  <c r="D114" i="2"/>
  <c r="F109" i="2"/>
  <c r="G117" i="2"/>
  <c r="E118" i="2"/>
  <c r="H109" i="2"/>
  <c r="B113" i="2"/>
  <c r="D111" i="2"/>
  <c r="F118" i="2"/>
  <c r="H115" i="2"/>
  <c r="F113" i="2"/>
  <c r="I118" i="2"/>
  <c r="G115" i="2"/>
  <c r="C112" i="2"/>
  <c r="G113" i="2"/>
  <c r="B119" i="2"/>
  <c r="E113" i="2"/>
  <c r="H114" i="2"/>
  <c r="I109" i="2"/>
  <c r="B118" i="2"/>
  <c r="F114" i="2"/>
  <c r="C110" i="2"/>
  <c r="B115" i="2"/>
  <c r="B109" i="2"/>
  <c r="F116" i="2"/>
  <c r="H110" i="2"/>
  <c r="I110" i="2"/>
  <c r="B110" i="2"/>
  <c r="H119" i="2"/>
  <c r="D112" i="2"/>
  <c r="D115" i="2"/>
  <c r="I115" i="2"/>
  <c r="G112" i="2"/>
  <c r="B116" i="2"/>
  <c r="F112" i="2"/>
  <c r="I111" i="2"/>
  <c r="C111" i="2"/>
  <c r="E116" i="2"/>
  <c r="C114" i="2"/>
  <c r="D118" i="2"/>
  <c r="G110" i="2"/>
  <c r="I113" i="2"/>
  <c r="E110" i="2"/>
  <c r="E109" i="2"/>
  <c r="F119" i="2"/>
  <c r="G119" i="2"/>
  <c r="F110" i="2"/>
  <c r="G116" i="2"/>
  <c r="B114" i="2"/>
  <c r="C113" i="2"/>
  <c r="H116" i="2"/>
  <c r="H113" i="2"/>
  <c r="C116" i="2"/>
  <c r="E111" i="2"/>
  <c r="B112" i="2"/>
  <c r="C117" i="2"/>
  <c r="D119" i="2"/>
  <c r="E119" i="2"/>
  <c r="G118" i="2"/>
  <c r="B90" i="1" l="1"/>
  <c r="B91" i="1" s="1"/>
  <c r="D120" i="2" l="1"/>
  <c r="D121" i="2"/>
  <c r="H121" i="2"/>
  <c r="E120" i="2"/>
  <c r="B121" i="2"/>
  <c r="I121" i="2"/>
  <c r="H120" i="2"/>
  <c r="F121" i="2"/>
  <c r="F120" i="2"/>
  <c r="B120" i="2"/>
  <c r="E121" i="2"/>
  <c r="G121" i="2"/>
  <c r="I120" i="2"/>
  <c r="G120" i="2"/>
  <c r="B92" i="1"/>
  <c r="D122" i="2" s="1"/>
  <c r="G122" i="2" l="1"/>
  <c r="I122" i="2"/>
  <c r="B93" i="1"/>
  <c r="F123" i="2"/>
  <c r="F122" i="2"/>
  <c r="G123" i="2"/>
  <c r="H123" i="2"/>
  <c r="H122" i="2"/>
  <c r="E122" i="2"/>
  <c r="B122" i="2"/>
  <c r="I123" i="2"/>
  <c r="E123" i="2"/>
  <c r="D123" i="2" l="1"/>
  <c r="B94" i="1"/>
  <c r="B123" i="2"/>
  <c r="B124" i="2" l="1"/>
  <c r="B95" i="1"/>
  <c r="B96" i="1" s="1"/>
  <c r="B97" i="1" s="1"/>
  <c r="B98" i="1" s="1"/>
  <c r="B99" i="1" s="1"/>
  <c r="B100" i="1" s="1"/>
  <c r="B101" i="1" s="1"/>
  <c r="B102" i="1" s="1"/>
  <c r="B103" i="1" s="1"/>
  <c r="F124" i="2" l="1"/>
  <c r="D124" i="2"/>
  <c r="I131" i="2"/>
  <c r="H128" i="2"/>
  <c r="E131" i="2"/>
  <c r="E130" i="2"/>
  <c r="H125" i="2"/>
  <c r="G131" i="2"/>
  <c r="D125" i="2"/>
  <c r="H126" i="2"/>
  <c r="I129" i="2"/>
  <c r="F131" i="2"/>
  <c r="F132" i="2"/>
  <c r="E126" i="2"/>
  <c r="E132" i="2"/>
  <c r="E124" i="2"/>
  <c r="D131" i="2"/>
  <c r="F125" i="2"/>
  <c r="G130" i="2"/>
  <c r="D129" i="2"/>
  <c r="D128" i="2"/>
  <c r="G125" i="2"/>
  <c r="G129" i="2"/>
  <c r="I132" i="2"/>
  <c r="H124" i="2"/>
  <c r="I130" i="2"/>
  <c r="E129" i="2"/>
  <c r="E127" i="2"/>
  <c r="H130" i="2"/>
  <c r="I124" i="2"/>
  <c r="D127" i="2"/>
  <c r="G124" i="2"/>
  <c r="I126" i="2"/>
  <c r="F129" i="2"/>
  <c r="G128" i="2"/>
  <c r="D132" i="2"/>
  <c r="H131" i="2"/>
  <c r="G132" i="2"/>
  <c r="E125" i="2"/>
  <c r="H127" i="2"/>
  <c r="G127" i="2"/>
  <c r="F130" i="2"/>
  <c r="E128" i="2"/>
  <c r="D133" i="2"/>
  <c r="I127" i="2"/>
  <c r="D126" i="2"/>
  <c r="F133" i="2"/>
  <c r="E133" i="2"/>
  <c r="F127" i="2"/>
  <c r="I128" i="2"/>
  <c r="F128" i="2"/>
  <c r="I133" i="2"/>
  <c r="H129" i="2"/>
  <c r="H133" i="2"/>
  <c r="D130" i="2"/>
  <c r="I125" i="2"/>
  <c r="H132" i="2"/>
  <c r="G133" i="2"/>
  <c r="F126" i="2"/>
  <c r="G126" i="2"/>
  <c r="B127" i="2"/>
  <c r="B128" i="2"/>
  <c r="B133" i="2"/>
  <c r="B129" i="2"/>
  <c r="B126" i="2"/>
  <c r="B125" i="2"/>
  <c r="B131" i="2"/>
  <c r="B132" i="2"/>
  <c r="B130" i="2"/>
</calcChain>
</file>

<file path=xl/sharedStrings.xml><?xml version="1.0" encoding="utf-8"?>
<sst xmlns="http://schemas.openxmlformats.org/spreadsheetml/2006/main" count="1106" uniqueCount="431">
  <si>
    <t>Le Verdon</t>
  </si>
  <si>
    <t>Quinson</t>
  </si>
  <si>
    <t>Basses Gorges et chapelle Ste Maxime</t>
  </si>
  <si>
    <t>Facile (2/5)</t>
  </si>
  <si>
    <t>3343OT</t>
  </si>
  <si>
    <t>Très bien (4/5)</t>
  </si>
  <si>
    <t>boucle</t>
  </si>
  <si>
    <t>Estoublon</t>
  </si>
  <si>
    <t>Les gorges de Trévans (circuit de Valbonnette)</t>
  </si>
  <si>
    <t>3441OT</t>
  </si>
  <si>
    <t>Moyen (3/5)</t>
  </si>
  <si>
    <t>Bien (3/5)</t>
  </si>
  <si>
    <t>Le sentier des pêcheurs</t>
  </si>
  <si>
    <t>3442OT</t>
  </si>
  <si>
    <t>Le sentier du Bastidon</t>
  </si>
  <si>
    <t>Difficile (4/5)</t>
  </si>
  <si>
    <t>Le mythique sentier Martel</t>
  </si>
  <si>
    <t>Exceptionnel (5/5)</t>
  </si>
  <si>
    <t>Trigance</t>
  </si>
  <si>
    <t>Le tour de Breis</t>
  </si>
  <si>
    <t>Plutôt bien (2/5)</t>
  </si>
  <si>
    <t>Castellane</t>
  </si>
  <si>
    <t>Les Cadières de Brandis</t>
  </si>
  <si>
    <t>3542OT</t>
  </si>
  <si>
    <t>Angles</t>
  </si>
  <si>
    <t>La Basse d'Angles</t>
  </si>
  <si>
    <t>3541OT</t>
  </si>
  <si>
    <t>La Martre</t>
  </si>
  <si>
    <t>Promenade en Artuby</t>
  </si>
  <si>
    <t>traversée</t>
  </si>
  <si>
    <t>Pays de Fayence</t>
  </si>
  <si>
    <t>Mons</t>
  </si>
  <si>
    <t>Le Mont Lachens</t>
  </si>
  <si>
    <t>Promenade d'Esclapon</t>
  </si>
  <si>
    <t>Les mégalithes et la cascade de Clar</t>
  </si>
  <si>
    <t>L'aqueduc et les sources de la Siagnole</t>
  </si>
  <si>
    <t>Montauroux</t>
  </si>
  <si>
    <t>Les gorges de la Siagne et le Pont des Tuves</t>
  </si>
  <si>
    <t>Les chênes centenaires du bois du Défens</t>
  </si>
  <si>
    <t>Seillans</t>
  </si>
  <si>
    <t>La Pigne</t>
  </si>
  <si>
    <t>Le circuit des bories</t>
  </si>
  <si>
    <t>Callian</t>
  </si>
  <si>
    <t>La Camiole</t>
  </si>
  <si>
    <t>Fayence</t>
  </si>
  <si>
    <t>Le circuit des chapelles</t>
  </si>
  <si>
    <t>La réserve biologique de Fondurane</t>
  </si>
  <si>
    <t>Le lac de St Cassien : Le Haut Serminier</t>
  </si>
  <si>
    <t>Tanneron</t>
  </si>
  <si>
    <t>La randonnée des mimosas</t>
  </si>
  <si>
    <t>Le Lac de Meaulx</t>
  </si>
  <si>
    <t>St Paul en Forêt</t>
  </si>
  <si>
    <t>L'Oliveraie de Trestaure les Bois</t>
  </si>
  <si>
    <t>Le lac du Rioutard</t>
  </si>
  <si>
    <t>Le barrage de Malpasset</t>
  </si>
  <si>
    <t>Bagnols en Forêt</t>
  </si>
  <si>
    <t>La meulière et l'Oppidum</t>
  </si>
  <si>
    <t>3543 ET et 3542ET</t>
  </si>
  <si>
    <t>3542ET</t>
  </si>
  <si>
    <t>Très facile (1/5)</t>
  </si>
  <si>
    <t>3543ET</t>
  </si>
  <si>
    <t>3543OT</t>
  </si>
  <si>
    <t>Décevant (1/5)</t>
  </si>
  <si>
    <t>3543ET et 3544ET</t>
  </si>
  <si>
    <t>3544ET</t>
  </si>
  <si>
    <t>Arrière-Pays Grassois</t>
  </si>
  <si>
    <t>Seranon</t>
  </si>
  <si>
    <t>La crête du Bauroux</t>
  </si>
  <si>
    <t>La boucle de Val Ferrière</t>
  </si>
  <si>
    <t>Seranon / Andon</t>
  </si>
  <si>
    <t>La montagne de l'Audibergue</t>
  </si>
  <si>
    <t>Andon / Caille</t>
  </si>
  <si>
    <t>La plaine de Caille</t>
  </si>
  <si>
    <t>Escragnolles</t>
  </si>
  <si>
    <t>Le plateau de Briasq</t>
  </si>
  <si>
    <t>St Vallier de Thiey</t>
  </si>
  <si>
    <t>L'arche du Ponadieu</t>
  </si>
  <si>
    <t>La montagne de Thiey</t>
  </si>
  <si>
    <t>Gourdon</t>
  </si>
  <si>
    <t>Le plateau de Cavillore</t>
  </si>
  <si>
    <t>Le chemin du Paradis</t>
  </si>
  <si>
    <t>Cipières</t>
  </si>
  <si>
    <t>Le plateau de Calern</t>
  </si>
  <si>
    <t>Le circuit de Cipières</t>
  </si>
  <si>
    <t>Gréolières / Cipières</t>
  </si>
  <si>
    <t>Le circuit du Loup</t>
  </si>
  <si>
    <t xml:space="preserve">Gréolières </t>
  </si>
  <si>
    <t>La boucle des miroirs</t>
  </si>
  <si>
    <t>La cime du Cheiron</t>
  </si>
  <si>
    <t>Gréolières Les Neiges</t>
  </si>
  <si>
    <t>Circuit d'été</t>
  </si>
  <si>
    <t>Circuit d'hiver #1</t>
  </si>
  <si>
    <t>Circuit d'hiver #2</t>
  </si>
  <si>
    <t>St Auban</t>
  </si>
  <si>
    <t>Le circuit de Tracastel</t>
  </si>
  <si>
    <t>3643ET</t>
  </si>
  <si>
    <t>3642ET</t>
  </si>
  <si>
    <t>Bord de Mer</t>
  </si>
  <si>
    <t>Iles de Lérins</t>
  </si>
  <si>
    <t>Ile Ste Marguerite</t>
  </si>
  <si>
    <t>Ile St Honorat</t>
  </si>
  <si>
    <t>Théoule sur Mer</t>
  </si>
  <si>
    <t>Notre Dame d'Afrique</t>
  </si>
  <si>
    <t xml:space="preserve">St Raphael </t>
  </si>
  <si>
    <t>Les balcons du Cap Roux</t>
  </si>
  <si>
    <t>Au cœur de l'Esterel</t>
  </si>
  <si>
    <t>Le Tour du Dramont</t>
  </si>
  <si>
    <t>St Tropez</t>
  </si>
  <si>
    <t>La presqu'île</t>
  </si>
  <si>
    <t>3545OT</t>
  </si>
  <si>
    <t>Arrière-pays Niçois</t>
  </si>
  <si>
    <t>Guillaumes</t>
  </si>
  <si>
    <t>Les Gorges de Daluis</t>
  </si>
  <si>
    <t>Mission to Mars !</t>
  </si>
  <si>
    <t>Valberg</t>
  </si>
  <si>
    <t>Le sentier planétaire</t>
  </si>
  <si>
    <t>Roure / Roubion</t>
  </si>
  <si>
    <t>La boucle</t>
  </si>
  <si>
    <t>Toudon</t>
  </si>
  <si>
    <t>La cime des Collettes</t>
  </si>
  <si>
    <t>Malaussène</t>
  </si>
  <si>
    <t>Le circuit du Serse</t>
  </si>
  <si>
    <t>Le Cros d'Utelle</t>
  </si>
  <si>
    <t>La madone d'Utelle</t>
  </si>
  <si>
    <t>Duranus</t>
  </si>
  <si>
    <t>La mine d'arsenic de l'Eguisse</t>
  </si>
  <si>
    <t>L'Engarvin</t>
  </si>
  <si>
    <t>Le village maudit de Rocca Sparviera</t>
  </si>
  <si>
    <t>Lucéram</t>
  </si>
  <si>
    <t>La cime de Roccassiera</t>
  </si>
  <si>
    <t>Gilette</t>
  </si>
  <si>
    <t>Les gorges de l'Esteron et le pont de la Cerise</t>
  </si>
  <si>
    <t>3540OT</t>
  </si>
  <si>
    <t>3640OT</t>
  </si>
  <si>
    <t>3641ET</t>
  </si>
  <si>
    <t>3641OT</t>
  </si>
  <si>
    <t>3741OT</t>
  </si>
  <si>
    <t>3741OT ou 3741ET</t>
  </si>
  <si>
    <t>3741ET</t>
  </si>
  <si>
    <t>Cœur du Var</t>
  </si>
  <si>
    <t>Nans Les Pins</t>
  </si>
  <si>
    <t>La Sainte Baume et le Sentier Merveilleux</t>
  </si>
  <si>
    <t>Mazaugues</t>
  </si>
  <si>
    <t>Les crêtes du Mourré d'Agnis</t>
  </si>
  <si>
    <t>Méounes Les Montrieux</t>
  </si>
  <si>
    <t>Les aiguilles de Valbelle</t>
  </si>
  <si>
    <t>Roquebrune sur Argens</t>
  </si>
  <si>
    <t>Le Rocher</t>
  </si>
  <si>
    <t>3345OT</t>
  </si>
  <si>
    <t>3544OT</t>
  </si>
  <si>
    <t>Secteur</t>
  </si>
  <si>
    <t>Ville de départ</t>
  </si>
  <si>
    <t>Nom</t>
  </si>
  <si>
    <t>Carte IGN</t>
  </si>
  <si>
    <t>Niveau</t>
  </si>
  <si>
    <t>Intérêt</t>
  </si>
  <si>
    <t>Dénivelée</t>
  </si>
  <si>
    <t>Durée (h)</t>
  </si>
  <si>
    <t>Distance (km)</t>
  </si>
  <si>
    <t>Type</t>
  </si>
  <si>
    <t>Vue sur Mer</t>
  </si>
  <si>
    <t>Panorama</t>
  </si>
  <si>
    <t>Patrimoine</t>
  </si>
  <si>
    <t>Forêt</t>
  </si>
  <si>
    <t>Adresse page</t>
  </si>
  <si>
    <t>La Palud Sur Verdon</t>
  </si>
  <si>
    <t>Gorges / rivière</t>
  </si>
  <si>
    <t>Lac / cascade</t>
  </si>
  <si>
    <t>http://terresetpierresdazur.wix.com/randos-en-provence#!verdon-basses-gorges/c1o5u</t>
  </si>
  <si>
    <t>http://terresetpierresdazur.wix.com/randos-en-provence#!verdon-trevans/c1qf6</t>
  </si>
  <si>
    <t>http://terresetpierresdazur.wix.com/randos-en-provence#!verdon-pecheurs/c1kqb</t>
  </si>
  <si>
    <t>http://terresetpierresdazur.wix.com/randos-en-provence#!verdon-bastidon/cles</t>
  </si>
  <si>
    <t>http://terresetpierresdazur.wix.com/randos-en-provence#!verdon-martel/cl2p</t>
  </si>
  <si>
    <t>http://terresetpierresdazur.wix.com/randos-en-provence#!trigance/cmpd</t>
  </si>
  <si>
    <t>http://terresetpierresdazur.wix.com/randos-en-provence#!cadieres-de-brandis/c1ks9</t>
  </si>
  <si>
    <t>http://terresetpierresdazur.wix.com/randos-en-provence#!verdon-angles/cqvu</t>
  </si>
  <si>
    <t>http://terresetpierresdazur.wix.com/randos-en-provence#!artuby/nhe60</t>
  </si>
  <si>
    <t>http://terresetpierresdazur.wix.com/randos-en-provence#!lachens/c1mfg</t>
  </si>
  <si>
    <t>http://terresetpierresdazur.wix.com/randos-en-provence#!esclapon/cveo</t>
  </si>
  <si>
    <t>http://terresetpierresdazur.wix.com/randos-en-provence#!megalithes/c1an0</t>
  </si>
  <si>
    <t>http://terresetpierresdazur.wix.com/randos-en-provence#!rochetaillee/cgl1</t>
  </si>
  <si>
    <t>http://terresetpierresdazur.wix.com/randos-en-provence#!siagne/c294</t>
  </si>
  <si>
    <t>http://terresetpierresdazur.wix.com/randos-en-provence#!vieux-chenes/c1u3y</t>
  </si>
  <si>
    <t>http://terresetpierresdazur.wix.com/randos-en-provence#!pigne/c1csy</t>
  </si>
  <si>
    <t>http://terresetpierresdazur.wix.com/randos-en-provence#!bories/ccx2</t>
  </si>
  <si>
    <t>http://terresetpierresdazur.wix.com/randos-en-provence#!camiole/c120k</t>
  </si>
  <si>
    <t>http://terresetpierresdazur.wix.com/randos-en-provence#!chapelles/c1i2n</t>
  </si>
  <si>
    <t>http://terresetpierresdazur.wix.com/randos-en-provence#!fondurane/c13yn</t>
  </si>
  <si>
    <t>http://terresetpierresdazur.wix.com/randos-en-provence#!cassien-serminier/c100x</t>
  </si>
  <si>
    <t>http://terresetpierresdazur.wix.com/randos-en-provence#!mimosas/ck3j</t>
  </si>
  <si>
    <t>http://terresetpierresdazur.wix.com/randos-en-provence#!meaulx/c2su</t>
  </si>
  <si>
    <t>http://terresetpierresdazur.wix.com/randos-en-provence#!trestaure/czb5</t>
  </si>
  <si>
    <t>http://terresetpierresdazur.wix.com/randos-en-provence#!rioutard/cxwh</t>
  </si>
  <si>
    <t>http://terresetpierresdazur.wix.com/randos-en-provence#!malpasset/c1iql</t>
  </si>
  <si>
    <t>http://terresetpierresdazur.wix.com/randos-en-provence#!meulieres/c39t</t>
  </si>
  <si>
    <t>http://terresetpierresdazur.wix.com/randos-en-provence#!brignoles2/c1o6u</t>
  </si>
  <si>
    <t>http://terresetpierresdazur.wix.com/randos-en-provence#!brignoles1/c1qx6</t>
  </si>
  <si>
    <t>http://terresetpierresdazur.wix.com/randos-en-provence#!valbelle/yj07i</t>
  </si>
  <si>
    <t>http://terresetpierresdazur.wix.com/randos-en-provence#!roquebrune/csre</t>
  </si>
  <si>
    <t>http://terresetpierresdazur.wix.com/randos-en-provence#!ste-marguerite/c14fu</t>
  </si>
  <si>
    <t>http://terresetpierresdazur.wix.com/randos-en-provence#!ile-st-honorat/cxt0</t>
  </si>
  <si>
    <t>http://terresetpierresdazur.wix.com/randos-en-provence#!notre-dame-dafrique/ctq8</t>
  </si>
  <si>
    <t>http://terresetpierresdazur.wix.com/randos-en-provence#!pic-du-cap-roux/cnxl</t>
  </si>
  <si>
    <t>http://terresetpierresdazur.wix.com/randos-en-provence#!au-coeur-de-lesterel/cmri</t>
  </si>
  <si>
    <t>http://terresetpierresdazur.wix.com/randos-en-provence#!agay/cfmf</t>
  </si>
  <si>
    <t>http://terresetpierresdazur.wix.com/randos-en-provence#!sttropez/c1mi6</t>
  </si>
  <si>
    <t>http://terresetpierresdazur.wix.com/randos-en-provence#!daluis/n6zsl</t>
  </si>
  <si>
    <t>http://terresetpierresdazur.wix.com/randos-en-provence#!amen/ywayx</t>
  </si>
  <si>
    <t>http://terresetpierresdazur.wix.com/randos-en-provence#!valberg--sentier-plantaire/c1rcc</t>
  </si>
  <si>
    <t>http://terresetpierresdazur.wix.com/randos-en-provence#!roubion/c4rk</t>
  </si>
  <si>
    <t>http://terresetpierresdazur.wix.com/randos-en-provence#!collettes/c5hs</t>
  </si>
  <si>
    <t>http://terresetpierresdazur.wix.com/randos-en-provence#!malaussene/c1rsr</t>
  </si>
  <si>
    <t>http://terresetpierresdazur.wix.com/randos-en-provence#!utelle/c6y9</t>
  </si>
  <si>
    <t>http://terresetpierresdazur.wix.com/randos-en-provence#!mine-de-leguisse/ct5y</t>
  </si>
  <si>
    <t>http://terresetpierresdazur.wix.com/randos-en-provence#!rocca-sparviera/c21sh</t>
  </si>
  <si>
    <t>http://terresetpierresdazur.wix.com/randos-en-provence#!roccassiera/z5yrx</t>
  </si>
  <si>
    <t>http://terresetpierresdazur.wix.com/randos-en-provence#!esteron/c121q</t>
  </si>
  <si>
    <t>http://terresetpierresdazur.wix.com/randos-en-provence#!bauroux/c12mm</t>
  </si>
  <si>
    <t>http://terresetpierresdazur.wix.com/randos-en-provence#!valferriere/c1uaf</t>
  </si>
  <si>
    <t>http://terresetpierresdazur.wix.com/randos-en-provence#!audibergue/cf1u</t>
  </si>
  <si>
    <t>http://terresetpierresdazur.wix.com/randos-en-provence#!caille/c23vu</t>
  </si>
  <si>
    <t>http://terresetpierresdazur.wix.com/randos-en-provence#!briasq/c4tg</t>
  </si>
  <si>
    <t>http://terresetpierresdazur.wix.com/randos-en-provence#!ponadieu/cq8j</t>
  </si>
  <si>
    <t>http://terresetpierresdazur.wix.com/randos-en-provence#!thiey/c1ddu</t>
  </si>
  <si>
    <t>http://terresetpierresdazur.wix.com/randos-en-provence#!cavillore/c1bh8</t>
  </si>
  <si>
    <t>http://terresetpierresdazur.wix.com/randos-en-provence#!paradis/c1orm</t>
  </si>
  <si>
    <t>http://terresetpierresdazur.wix.com/randos-en-provence#!calern/c1ajo</t>
  </si>
  <si>
    <t>http://terresetpierresdazur.wix.com/randos-en-provence#!circuit-cipres/c1v2u</t>
  </si>
  <si>
    <t>http://terresetpierresdazur.wix.com/randos-en-provence#!loup/cg6t</t>
  </si>
  <si>
    <t>http://terresetpierresdazur.wix.com/randos-en-provence#!miroirs/c1m0f</t>
  </si>
  <si>
    <t>http://terresetpierresdazur.wix.com/randos-en-provence#!cheiron/c1uya</t>
  </si>
  <si>
    <t>http://terresetpierresdazur.wix.com/randos-en-provence#!greolesneiges/c6ez</t>
  </si>
  <si>
    <t>http://terresetpierresdazur.wix.com/randos-en-provence#!tracastel/c1kk0</t>
  </si>
  <si>
    <t>Dept</t>
  </si>
  <si>
    <t>Var</t>
  </si>
  <si>
    <t>Alpes de Haute Provence</t>
  </si>
  <si>
    <t>Alpes Maritimes</t>
  </si>
  <si>
    <t>Quel secteur ?</t>
  </si>
  <si>
    <t>Quel département ?</t>
  </si>
  <si>
    <t>Quelle carte IGN ?</t>
  </si>
  <si>
    <t>Précisément</t>
  </si>
  <si>
    <t>Au plus</t>
  </si>
  <si>
    <t>Au moins</t>
  </si>
  <si>
    <t>Je veux voir :</t>
  </si>
  <si>
    <t>Un beau panorama</t>
  </si>
  <si>
    <t>Des gorges ou une belle rivière</t>
  </si>
  <si>
    <t>Un lac ou une cascade</t>
  </si>
  <si>
    <t>La mer</t>
  </si>
  <si>
    <t>Une belle forêt</t>
  </si>
  <si>
    <t>Du patrimoine (églises, bories, …)</t>
  </si>
  <si>
    <t>Listes</t>
  </si>
  <si>
    <t>Peu importe le secteur</t>
  </si>
  <si>
    <t>Peu importe le département</t>
  </si>
  <si>
    <t>Peu importe la carte IGN</t>
  </si>
  <si>
    <t>Très difficile (5/5)</t>
  </si>
  <si>
    <t>Peu importe le niveau</t>
  </si>
  <si>
    <t>Peu importe</t>
  </si>
  <si>
    <t>Critères</t>
  </si>
  <si>
    <t>Oui</t>
  </si>
  <si>
    <t>Peu importe le degré d'intérêt</t>
  </si>
  <si>
    <t>Caractéristiques de la randonnée :</t>
  </si>
  <si>
    <t>Lieu :</t>
  </si>
  <si>
    <t>Degré</t>
  </si>
  <si>
    <t>Degré2</t>
  </si>
  <si>
    <t>Au minimum</t>
  </si>
  <si>
    <t>Test_secteur</t>
  </si>
  <si>
    <t>Test_dept</t>
  </si>
  <si>
    <t>Test_carte</t>
  </si>
  <si>
    <t>Test_niveau</t>
  </si>
  <si>
    <t>Test_intérêt</t>
  </si>
  <si>
    <t>Test_dénivelée</t>
  </si>
  <si>
    <t>Test_durée</t>
  </si>
  <si>
    <t>Test_distance</t>
  </si>
  <si>
    <t>Test_panorama</t>
  </si>
  <si>
    <t>Test_gorges</t>
  </si>
  <si>
    <t>Test_lac</t>
  </si>
  <si>
    <t>Test_mer</t>
  </si>
  <si>
    <t>Test_Forêt</t>
  </si>
  <si>
    <t>Test_patrimoine</t>
  </si>
  <si>
    <t>Test</t>
  </si>
  <si>
    <t>Dist_min</t>
  </si>
  <si>
    <t>Dist_egal</t>
  </si>
  <si>
    <t>Dist_max</t>
  </si>
  <si>
    <t>Durée_min</t>
  </si>
  <si>
    <t>Durée_egal</t>
  </si>
  <si>
    <t>Durée_max</t>
  </si>
  <si>
    <t>Num</t>
  </si>
  <si>
    <t>Deniv_min</t>
  </si>
  <si>
    <t>Deniv_egal</t>
  </si>
  <si>
    <t>Deniv_max</t>
  </si>
  <si>
    <t>Intérêt_rando</t>
  </si>
  <si>
    <t>Niveau_rando</t>
  </si>
  <si>
    <t>Intérêt_demandé</t>
  </si>
  <si>
    <t>Niveau_demandé</t>
  </si>
  <si>
    <t>Nom du circuit</t>
  </si>
  <si>
    <t>Durée</t>
  </si>
  <si>
    <t>Distance</t>
  </si>
  <si>
    <t>(en m)</t>
  </si>
  <si>
    <t>(en h)</t>
  </si>
  <si>
    <t>(en km)</t>
  </si>
  <si>
    <t>TERRES ET PIERRES D'AZUR</t>
  </si>
  <si>
    <t>Trouvez la rando de vos envies !</t>
  </si>
  <si>
    <t>m</t>
  </si>
  <si>
    <t>h</t>
  </si>
  <si>
    <t>km</t>
  </si>
  <si>
    <t>RESULTAT DE VOTRE RECHERCHE</t>
  </si>
  <si>
    <t>Saisissez vos critères de recherche ci-dessous (dans les cases plus foncées) :</t>
  </si>
  <si>
    <t xml:space="preserve">&lt;&lt;&lt; Valeurs possibles : </t>
  </si>
  <si>
    <t>&lt;&lt;&lt; Alpes Maritimes, Alpes de Haute Provence ou Var</t>
  </si>
  <si>
    <t>&lt;&lt;&lt; Voir la liste des cartes IGN possibles</t>
  </si>
  <si>
    <t>&lt;&lt;&lt; Précisément ou minimum : Très facile (1/5), Facile (2/5), Moyen (3/5), Difficile (4/5) ou Très difficile (5/5)</t>
  </si>
  <si>
    <t>&lt;&lt;&lt; Précisément ou minimum : Décevant (1/5), Plutôt bien (2/5), Bien (3/5), Très bien (4/5) ou Exceptionnel (5/5)</t>
  </si>
  <si>
    <t>&lt;&lt;&lt; Au plus / précisément / au moins : le dénivelée que vous souhaitez (en mètres)</t>
  </si>
  <si>
    <t>&lt;&lt;&lt; Au plus / précisément / au moins : la durée que vous souhaitez (en nombre d'heures)</t>
  </si>
  <si>
    <t>&lt;&lt;&lt; Au plus / précisément / au moins : la distance que vous souhaitez (en km)</t>
  </si>
  <si>
    <t>&lt;&lt;&lt; Oui / Peu importe</t>
  </si>
  <si>
    <r>
      <t xml:space="preserve">Lien internet </t>
    </r>
    <r>
      <rPr>
        <b/>
        <sz val="11"/>
        <color theme="1"/>
        <rFont val="Calibri"/>
        <family val="2"/>
        <scheme val="minor"/>
      </rPr>
      <t>(cliquez sur le lien pour accéder à la rando)</t>
    </r>
  </si>
  <si>
    <t xml:space="preserve">Nombre de randonnées qui correspondent à vos critères </t>
  </si>
  <si>
    <t>Aspremont</t>
  </si>
  <si>
    <t>Aventure au Fort d'Aspremont</t>
  </si>
  <si>
    <t>3742OT</t>
  </si>
  <si>
    <t>http://terresetpierresdazur.wix.com/randos-en-provence#!aspremont/nrh83</t>
  </si>
  <si>
    <t>Coursegoules</t>
  </si>
  <si>
    <t>La Crête Sauvage</t>
  </si>
  <si>
    <t>http://terresetpierresdazur.wix.com/randos-en-provence#!coursegoules/mmzge</t>
  </si>
  <si>
    <t>Bauduen</t>
  </si>
  <si>
    <t>Baudinard</t>
  </si>
  <si>
    <t>St Jean Cap Ferrat</t>
  </si>
  <si>
    <t>St Jeannet</t>
  </si>
  <si>
    <t>Thorenc</t>
  </si>
  <si>
    <t>Au bord du Lac de Sainte Croix</t>
  </si>
  <si>
    <t>Les gorges de Baudinard (3 boucles)</t>
  </si>
  <si>
    <t>http://terresetpierresdazur.wix.com/randos-en-provence#!bauduen/mmyd2</t>
  </si>
  <si>
    <t>http://terresetpierresdazur.wix.com/randos-en-provence#!baudinard/stgp3</t>
  </si>
  <si>
    <t>La Cascade de Gourbachin</t>
  </si>
  <si>
    <t>http://terresetpierresdazur.wix.com/randos-en-provence#!cascade/kzqqj</t>
  </si>
  <si>
    <t>La presqu'île du Cap Ferrat</t>
  </si>
  <si>
    <t>http://terresetpierresdazur.wix.com/randos-en-provence#!cap-ferrat/m4xun</t>
  </si>
  <si>
    <t>Le Baou de Saint Jeannet</t>
  </si>
  <si>
    <t>http://terresetpierresdazur.wix.com/randos-en-provence#!baou/udtop</t>
  </si>
  <si>
    <t>Le Pic de L'Aiglo</t>
  </si>
  <si>
    <t>http://terresetpierresdazur.wix.com/randos-en-provence#!aiglo/d4ppf</t>
  </si>
  <si>
    <t>Les Gorges du Blavet</t>
  </si>
  <si>
    <t>La Clue de Carajuan</t>
  </si>
  <si>
    <t>Les ruines de Chateauneuf / Mont Macaron</t>
  </si>
  <si>
    <t>http://terresetpierresdazur.wix.com/randos-en-provence#!blavet/j59us</t>
  </si>
  <si>
    <t>http://terresetpierresdazur.wix.com/randos-en-provence#!carajuan/n1xkn</t>
  </si>
  <si>
    <t>Tourrette-Levens</t>
  </si>
  <si>
    <t>http://terresetpierresdazur.wix.com/randos-en-provence#!macaron/r5u3d</t>
  </si>
  <si>
    <t>Mercantour</t>
  </si>
  <si>
    <t>Ubaye</t>
  </si>
  <si>
    <t>Col de la Cayolle</t>
  </si>
  <si>
    <t>Lac d'Allos</t>
  </si>
  <si>
    <t>http://terresetpierresdazur.wix.com/randos-en-provence#!allos/c1gdm</t>
  </si>
  <si>
    <t>Tour de Sanguinière</t>
  </si>
  <si>
    <t>St Dalmas Le Selvage</t>
  </si>
  <si>
    <t>3639OT et 3540OT</t>
  </si>
  <si>
    <t>Très Difficile (5/5)</t>
  </si>
  <si>
    <t>http://terresetpierresdazur.wix.com/randos-en-provence#!estenc/cbqm</t>
  </si>
  <si>
    <t>Vacherie de Salèse</t>
  </si>
  <si>
    <t>Tour de la Tête du Claus</t>
  </si>
  <si>
    <t>3741OT et 3640ET</t>
  </si>
  <si>
    <t>http://terresetpierresdazur.wix.com/randos-en-provence#!italie/c1cm0</t>
  </si>
  <si>
    <t>La vallée des merveilles</t>
  </si>
  <si>
    <t>3741OT et 3841OT</t>
  </si>
  <si>
    <t>Pont du Countet</t>
  </si>
  <si>
    <t>http://terresetpierresdazur.wix.com/randos-en-provence#!merveilles/c1oba</t>
  </si>
  <si>
    <t>Tour de Saint Ours</t>
  </si>
  <si>
    <t>Lac des Neuf Couleurs</t>
  </si>
  <si>
    <t>Tour de la Coste du Col</t>
  </si>
  <si>
    <t>Les lacs et le glacier de Marinet</t>
  </si>
  <si>
    <t>Larche</t>
  </si>
  <si>
    <t>Fouillouse</t>
  </si>
  <si>
    <t>Maljasset</t>
  </si>
  <si>
    <t>3538ET</t>
  </si>
  <si>
    <t>3637OT et 3538ET</t>
  </si>
  <si>
    <t>http://terresetpierresdazur.wix.com/randos-en-provence#!stours/c9ok</t>
  </si>
  <si>
    <t>http://terresetpierresdazur.wix.com/randos-en-provence#!neufcouleurs/jql9j</t>
  </si>
  <si>
    <t>http://terresetpierresdazur.wix.com/randos-en-provence#!coste/c1207</t>
  </si>
  <si>
    <t>http://terresetpierresdazur.wix.com/randos-en-provence#!marinet/psz76</t>
  </si>
  <si>
    <t>Dénivelée (en mètres, maximum = 3000)</t>
  </si>
  <si>
    <t>Durée (en heure, maximum = 30)</t>
  </si>
  <si>
    <t>Distance (en km, maximum = 60)</t>
  </si>
  <si>
    <t>Le Plan des Noves</t>
  </si>
  <si>
    <t>L'ancienne Route Napoléon</t>
  </si>
  <si>
    <t>Le Cap d'Antibes</t>
  </si>
  <si>
    <t>Le Gros chêne du baou de la Gaude</t>
  </si>
  <si>
    <t>Les mimosas du Grand Duc</t>
  </si>
  <si>
    <t>La montagne de Brouis</t>
  </si>
  <si>
    <t>La chapelle Ste Anne et l'Oppidum</t>
  </si>
  <si>
    <t>Le château fort de Malmort</t>
  </si>
  <si>
    <t>Entre mar e montanha (circuit de Libre)</t>
  </si>
  <si>
    <t>Eze et le mont Bastide</t>
  </si>
  <si>
    <t>Le Mont Vinaigre</t>
  </si>
  <si>
    <t>Le Castellaras de Thorenc</t>
  </si>
  <si>
    <t>Le lac de l'Avellan</t>
  </si>
  <si>
    <t>Le dolmen de Marenq</t>
  </si>
  <si>
    <t>Tour du Cap Lardier et du Cap Taillat</t>
  </si>
  <si>
    <t>Le pic de l'Ours</t>
  </si>
  <si>
    <t>L'Estérel</t>
  </si>
  <si>
    <t>Col de Vence</t>
  </si>
  <si>
    <t>Antibes</t>
  </si>
  <si>
    <t>Mandelieu</t>
  </si>
  <si>
    <t>Bargeme</t>
  </si>
  <si>
    <t>Claviers</t>
  </si>
  <si>
    <t>Saorge</t>
  </si>
  <si>
    <t>Breil sur Roya</t>
  </si>
  <si>
    <t>Eze</t>
  </si>
  <si>
    <t>Les Adrets de l'Estérel</t>
  </si>
  <si>
    <t>Ampus</t>
  </si>
  <si>
    <t>La Croix Valmer</t>
  </si>
  <si>
    <t>3841OT</t>
  </si>
  <si>
    <t>3443OT</t>
  </si>
  <si>
    <t>http://terresetpierresdazur.wix.com/randos-en-provence#!captaillat/hc465</t>
  </si>
  <si>
    <t>http://terresetpierresdazur.wix.com/randos-en-provence#!claviers/go2uy</t>
  </si>
  <si>
    <t>http://terresetpierresdazur.wix.com/randos-en-provence#!bargeme/yj1f5</t>
  </si>
  <si>
    <t>http://terresetpierresdazur.wix.com/randos-en-provence#!ampus/inr7g</t>
  </si>
  <si>
    <t>http://terresetpierresdazur.wix.com/randos-en-provence#!grandduc/tycn9</t>
  </si>
  <si>
    <t>http://terresetpierresdazur.wix.com/randos-en-provence#!avellan/sgpjb</t>
  </si>
  <si>
    <t>http://terresetpierresdazur.wix.com/randos-en-provence#!vinaigre/nxn6v</t>
  </si>
  <si>
    <t>http://terresetpierresdazur.wix.com/randos-en-provence#!blank/au1si</t>
  </si>
  <si>
    <t>http://terresetpierresdazur.wix.com/randos-en-provence#!blank/xn98p</t>
  </si>
  <si>
    <t>http://terresetpierresdazur.wix.com/randos-en-provence#!castellaras/lsfn2</t>
  </si>
  <si>
    <t>http://terresetpierresdazur.wix.com/randos-en-provence#!plan-des-noves/u1f98</t>
  </si>
  <si>
    <t>http://terresetpierresdazur.wix.com/randos-en-provence#!groschene/vn3eu</t>
  </si>
  <si>
    <t>http://terresetpierresdazur.wix.com/randos-en-provence#!malmort/yfcyy</t>
  </si>
  <si>
    <t>http://terresetpierresdazur.wix.com/randos-en-provence#!libre/j3pfx</t>
  </si>
  <si>
    <t>http://terresetpierresdazur.wix.com/randos-en-provence#!eze/eo5oi</t>
  </si>
  <si>
    <t>http://terresetpierresdazur.wix.com/randos-en-provence#!antibes/xtmko</t>
  </si>
  <si>
    <t>&lt;&lt;&lt; Verdon, Fayence, Arrière-pays Niçois ou Grassois, Bord de mer, Estérel, Mercantour, Ubaye ou Cœur du Var</t>
  </si>
  <si>
    <t>Estérel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</si>
</sst>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22"/>
      <color rgb="FF0070C0"/>
      <name val="Lucida Fax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6"/>
      <color theme="0" tint="-0.34998626667073579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8"/>
      <color theme="5" tint="-0.249977111117893"/>
      <name val="Lucida Fax"/>
      <family val="1"/>
    </font>
    <font>
      <b/>
      <sz val="14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0" fontId="2" fillId="5" borderId="7" xfId="0" applyFont="1" applyFill="1" applyBorder="1"/>
    <xf numFmtId="0" fontId="2" fillId="5" borderId="9" xfId="0" applyFont="1" applyFill="1" applyBorder="1"/>
    <xf numFmtId="0" fontId="5" fillId="2" borderId="0" xfId="0" applyFont="1" applyFill="1"/>
    <xf numFmtId="0" fontId="1" fillId="3" borderId="0" xfId="0" applyFont="1" applyFill="1"/>
    <xf numFmtId="0" fontId="7" fillId="3" borderId="0" xfId="0" applyFont="1" applyFill="1"/>
    <xf numFmtId="0" fontId="8" fillId="0" borderId="0" xfId="1"/>
    <xf numFmtId="0" fontId="9" fillId="4" borderId="0" xfId="0" applyFont="1" applyFill="1"/>
    <xf numFmtId="0" fontId="6" fillId="4" borderId="0" xfId="0" applyFont="1" applyFill="1"/>
    <xf numFmtId="0" fontId="7" fillId="4" borderId="0" xfId="0" applyFont="1" applyFill="1"/>
    <xf numFmtId="0" fontId="1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2" fillId="5" borderId="3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12" fillId="5" borderId="8" xfId="0" applyFont="1" applyFill="1" applyBorder="1" applyAlignment="1">
      <alignment horizontal="right"/>
    </xf>
    <xf numFmtId="0" fontId="12" fillId="5" borderId="5" xfId="0" applyFont="1" applyFill="1" applyBorder="1" applyAlignment="1">
      <alignment horizontal="right"/>
    </xf>
    <xf numFmtId="0" fontId="4" fillId="4" borderId="0" xfId="0" applyFont="1" applyFill="1" applyBorder="1"/>
    <xf numFmtId="0" fontId="13" fillId="5" borderId="0" xfId="0" applyFont="1" applyFill="1" applyBorder="1"/>
    <xf numFmtId="0" fontId="13" fillId="5" borderId="6" xfId="0" applyFont="1" applyFill="1" applyBorder="1"/>
    <xf numFmtId="0" fontId="4" fillId="4" borderId="6" xfId="0" applyFont="1" applyFill="1" applyBorder="1"/>
    <xf numFmtId="0" fontId="0" fillId="6" borderId="0" xfId="0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1466850</xdr:colOff>
      <xdr:row>23</xdr:row>
      <xdr:rowOff>123825</xdr:rowOff>
    </xdr:from>
    <xdr:to>
      <xdr:col>8</xdr:col>
      <xdr:colOff>2095500</xdr:colOff>
      <xdr:row>27</xdr:row>
      <xdr:rowOff>38100</xdr:rowOff>
    </xdr:to>
    <xdr:sp macro="" textlink="">
      <xdr:nvSpPr>
        <xdr:cNvPr id="2" name="Flèche droite rayée 1"/>
        <xdr:cNvSpPr/>
      </xdr:nvSpPr>
      <xdr:spPr>
        <a:xfrm rot="5400000">
          <a:off x="11553825" y="4305300"/>
          <a:ext cx="533400" cy="628650"/>
        </a:xfrm>
        <a:prstGeom prst="stripedRightArrow">
          <a:avLst/>
        </a:prstGeom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990599</xdr:colOff>
      <xdr:row>25</xdr:row>
      <xdr:rowOff>47625</xdr:rowOff>
    </xdr:from>
    <xdr:to>
      <xdr:col>4</xdr:col>
      <xdr:colOff>1352550</xdr:colOff>
      <xdr:row>27</xdr:row>
      <xdr:rowOff>19050</xdr:rowOff>
    </xdr:to>
    <xdr:sp macro="" textlink="">
      <xdr:nvSpPr>
        <xdr:cNvPr id="3" name="Flèche droite rayée 2"/>
        <xdr:cNvSpPr/>
      </xdr:nvSpPr>
      <xdr:spPr>
        <a:xfrm>
          <a:off x="7258049" y="4552950"/>
          <a:ext cx="361951" cy="314325"/>
        </a:xfrm>
        <a:prstGeom prst="stripedRightArrow">
          <a:avLst/>
        </a:prstGeom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rresetpierresdazur.wix.com/randos-en-provence" TargetMode="External"/><Relationship Id="rId13" Type="http://schemas.openxmlformats.org/officeDocument/2006/relationships/hyperlink" Target="http://terresetpierresdazur.wix.com/randos-en-provence" TargetMode="External"/><Relationship Id="rId3" Type="http://schemas.openxmlformats.org/officeDocument/2006/relationships/hyperlink" Target="http://terresetpierresdazur.wix.com/randos-en-provence" TargetMode="External"/><Relationship Id="rId7" Type="http://schemas.openxmlformats.org/officeDocument/2006/relationships/hyperlink" Target="http://terresetpierresdazur.wix.com/randos-en-provence" TargetMode="External"/><Relationship Id="rId12" Type="http://schemas.openxmlformats.org/officeDocument/2006/relationships/hyperlink" Target="http://terresetpierresdazur.wix.com/randos-en-provence" TargetMode="External"/><Relationship Id="rId2" Type="http://schemas.openxmlformats.org/officeDocument/2006/relationships/hyperlink" Target="http://terresetpierresdazur.wix.com/randos-en-provence" TargetMode="External"/><Relationship Id="rId1" Type="http://schemas.openxmlformats.org/officeDocument/2006/relationships/hyperlink" Target="http://terresetpierresdazur.wix.com/randos-en-provence" TargetMode="External"/><Relationship Id="rId6" Type="http://schemas.openxmlformats.org/officeDocument/2006/relationships/hyperlink" Target="http://terresetpierresdazur.wix.com/randos-en-provence" TargetMode="External"/><Relationship Id="rId11" Type="http://schemas.openxmlformats.org/officeDocument/2006/relationships/hyperlink" Target="http://terresetpierresdazur.wix.com/randos-en-provence" TargetMode="External"/><Relationship Id="rId5" Type="http://schemas.openxmlformats.org/officeDocument/2006/relationships/hyperlink" Target="http://terresetpierresdazur.wix.com/randos-en-provence" TargetMode="External"/><Relationship Id="rId10" Type="http://schemas.openxmlformats.org/officeDocument/2006/relationships/hyperlink" Target="http://terresetpierresdazur.wix.com/randos-en-provence" TargetMode="External"/><Relationship Id="rId4" Type="http://schemas.openxmlformats.org/officeDocument/2006/relationships/hyperlink" Target="http://terresetpierresdazur.wix.com/randos-en-provence" TargetMode="External"/><Relationship Id="rId9" Type="http://schemas.openxmlformats.org/officeDocument/2006/relationships/hyperlink" Target="http://terresetpierresdazur.wix.com/randos-en-provenc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3"/>
  <sheetViews>
    <sheetView topLeftCell="F1" workbookViewId="0">
      <selection activeCell="J109" sqref="J109"/>
    </sheetView>
  </sheetViews>
  <sheetFormatPr baseColWidth="10" defaultColWidth="9.140625" defaultRowHeight="15" x14ac:dyDescent="0.25"/>
  <cols>
    <col min="1" max="2" width="9.140625" style="27"/>
    <col min="3" max="3" width="22.5703125" customWidth="1"/>
    <col min="4" max="4" width="22.5703125" bestFit="1" customWidth="1"/>
    <col min="5" max="5" width="24.28515625" customWidth="1"/>
    <col min="6" max="6" width="40.5703125" customWidth="1"/>
    <col min="7" max="7" width="16.7109375" bestFit="1" customWidth="1"/>
    <col min="8" max="8" width="11.7109375" customWidth="1"/>
    <col min="9" max="9" width="17.28515625" customWidth="1"/>
    <col min="10" max="10" width="10.85546875" customWidth="1"/>
    <col min="14" max="14" width="13.85546875" customWidth="1"/>
    <col min="15" max="15" width="12.28515625" customWidth="1"/>
    <col min="16" max="16" width="12.140625" customWidth="1"/>
    <col min="17" max="18" width="12.42578125" customWidth="1"/>
    <col min="20" max="20" width="32.42578125" customWidth="1"/>
    <col min="21" max="21" width="12.28515625" style="27" bestFit="1" customWidth="1"/>
    <col min="22" max="22" width="9.85546875" style="27" bestFit="1" customWidth="1"/>
    <col min="23" max="23" width="10.140625" style="27" bestFit="1" customWidth="1"/>
    <col min="24" max="24" width="12" style="27" customWidth="1"/>
    <col min="25" max="25" width="12.5703125" style="27" customWidth="1"/>
    <col min="26" max="44" width="9.140625" style="27"/>
    <col min="45" max="46" width="9.5703125" style="27" bestFit="1" customWidth="1"/>
    <col min="47" max="47" width="9.140625" style="27"/>
  </cols>
  <sheetData>
    <row r="1" spans="1:47" x14ac:dyDescent="0.25">
      <c r="A1" s="27" t="s">
        <v>279</v>
      </c>
      <c r="B1" s="27" t="s">
        <v>286</v>
      </c>
      <c r="C1" t="s">
        <v>150</v>
      </c>
      <c r="D1" t="s">
        <v>151</v>
      </c>
      <c r="E1" t="s">
        <v>233</v>
      </c>
      <c r="F1" t="s">
        <v>152</v>
      </c>
      <c r="G1" t="s">
        <v>153</v>
      </c>
      <c r="H1" t="s">
        <v>154</v>
      </c>
      <c r="I1" t="s">
        <v>155</v>
      </c>
      <c r="J1" t="s">
        <v>156</v>
      </c>
      <c r="K1" t="s">
        <v>157</v>
      </c>
      <c r="L1" t="s">
        <v>158</v>
      </c>
      <c r="M1" t="s">
        <v>159</v>
      </c>
      <c r="N1" t="s">
        <v>161</v>
      </c>
      <c r="O1" t="s">
        <v>166</v>
      </c>
      <c r="P1" t="s">
        <v>167</v>
      </c>
      <c r="Q1" t="s">
        <v>162</v>
      </c>
      <c r="R1" t="s">
        <v>160</v>
      </c>
      <c r="S1" t="s">
        <v>163</v>
      </c>
      <c r="T1" t="s">
        <v>164</v>
      </c>
      <c r="U1" s="27" t="s">
        <v>265</v>
      </c>
      <c r="V1" s="27" t="s">
        <v>266</v>
      </c>
      <c r="W1" s="27" t="s">
        <v>267</v>
      </c>
      <c r="X1" s="27" t="s">
        <v>268</v>
      </c>
      <c r="Y1" s="27" t="s">
        <v>269</v>
      </c>
      <c r="Z1" s="27" t="s">
        <v>270</v>
      </c>
      <c r="AA1" s="27" t="s">
        <v>271</v>
      </c>
      <c r="AB1" s="27" t="s">
        <v>272</v>
      </c>
      <c r="AC1" s="27" t="s">
        <v>273</v>
      </c>
      <c r="AD1" s="27" t="s">
        <v>274</v>
      </c>
      <c r="AE1" s="27" t="s">
        <v>275</v>
      </c>
      <c r="AF1" s="27" t="s">
        <v>276</v>
      </c>
      <c r="AG1" s="27" t="s">
        <v>277</v>
      </c>
      <c r="AH1" s="27" t="s">
        <v>278</v>
      </c>
      <c r="AI1" s="27" t="s">
        <v>280</v>
      </c>
      <c r="AJ1" s="27" t="s">
        <v>281</v>
      </c>
      <c r="AK1" s="27" t="s">
        <v>282</v>
      </c>
      <c r="AL1" s="27" t="s">
        <v>283</v>
      </c>
      <c r="AM1" s="27" t="s">
        <v>284</v>
      </c>
      <c r="AN1" s="27" t="s">
        <v>285</v>
      </c>
      <c r="AO1" s="27" t="s">
        <v>287</v>
      </c>
      <c r="AP1" s="27" t="s">
        <v>288</v>
      </c>
      <c r="AQ1" s="27" t="s">
        <v>289</v>
      </c>
      <c r="AR1" s="27" t="s">
        <v>292</v>
      </c>
      <c r="AS1" s="27" t="s">
        <v>290</v>
      </c>
      <c r="AT1" s="27" t="s">
        <v>293</v>
      </c>
      <c r="AU1" s="27" t="s">
        <v>291</v>
      </c>
    </row>
    <row r="2" spans="1:47" x14ac:dyDescent="0.25">
      <c r="A2" s="27">
        <f>U2*V2*W2*X2*Y2*Z2*AA2*AB2*AC2*AD2*AE2*AF2*AG2*AH2</f>
        <v>1</v>
      </c>
      <c r="B2" s="27">
        <f>A2</f>
        <v>1</v>
      </c>
      <c r="C2" t="s">
        <v>0</v>
      </c>
      <c r="D2" t="s">
        <v>1</v>
      </c>
      <c r="E2" t="s">
        <v>235</v>
      </c>
      <c r="F2" t="s">
        <v>2</v>
      </c>
      <c r="G2" t="s">
        <v>4</v>
      </c>
      <c r="H2" t="s">
        <v>3</v>
      </c>
      <c r="I2" t="s">
        <v>5</v>
      </c>
      <c r="J2">
        <v>450</v>
      </c>
      <c r="K2">
        <v>3.5</v>
      </c>
      <c r="L2">
        <v>10</v>
      </c>
      <c r="M2" t="s">
        <v>6</v>
      </c>
      <c r="N2">
        <v>1</v>
      </c>
      <c r="O2">
        <v>1</v>
      </c>
      <c r="P2">
        <v>0</v>
      </c>
      <c r="Q2">
        <v>1</v>
      </c>
      <c r="R2">
        <v>0</v>
      </c>
      <c r="S2">
        <v>0</v>
      </c>
      <c r="T2" s="11" t="s">
        <v>168</v>
      </c>
      <c r="U2" s="27">
        <f>IF(Questions!$D$7="Peu importe le secteur",1,IF(Questions!$D$7=Liste!C2,1,0))</f>
        <v>1</v>
      </c>
      <c r="V2" s="27">
        <f>IF(Questions!$D$8="Peu importe le département",1,IF(Questions!$D$8=Liste!E2,1,0))</f>
        <v>1</v>
      </c>
      <c r="W2" s="27">
        <f>IF(Questions!$D$9="Peu importe la carte IGN",1,IF(RIGHT(G2,6)=Questions!$D$9,1,IF(LEFT(G2,6)=Questions!$D$9,1,0)))</f>
        <v>1</v>
      </c>
      <c r="X2" s="27">
        <f>IF(Liste!AT2=0,1,IF(Questions!$D$12="précisément",IF(Liste!AU2=Liste!AT2,1,0),IF(Liste!AU2&gt;=Liste!AT2,1,0)))</f>
        <v>1</v>
      </c>
      <c r="Y2" s="27">
        <f>IF(Liste!AR2=0,1,IF(Questions!$D$13="précisément",IF(Liste!AS2=Liste!AR2,1,0),IF(Liste!AS2&gt;=Liste!AR2,1,0)))</f>
        <v>1</v>
      </c>
      <c r="Z2" s="27">
        <f>IF(Questions!$E$14=0,1,IF(Questions!$D$14="Au moins",Liste!AO2,IF(Questions!$D$14="Précisément",Liste!AP2,Liste!AQ2)))</f>
        <v>1</v>
      </c>
      <c r="AA2" s="27">
        <f>IF(Questions!$E$15=0,1,IF(Questions!$D$15="Au moins",Liste!AL2,IF(Questions!$D$15="Précisément",Liste!AM2,Liste!AN2)))</f>
        <v>1</v>
      </c>
      <c r="AB2" s="27">
        <f>IF(Questions!$E$16=0,1,IF(Questions!$D$16="Au moins",Liste!AI2,IF(Questions!$D$16="Précisément",Liste!AJ2,Liste!AK2)))</f>
        <v>1</v>
      </c>
      <c r="AC2" s="27">
        <f>IF(Questions!$D$19="Peu importe",1,IF(Liste!N2=1,1,0))</f>
        <v>1</v>
      </c>
      <c r="AD2" s="27">
        <f>IF(Questions!$D$20="Peu importe",1,IF(Liste!O2=1,1,0))</f>
        <v>1</v>
      </c>
      <c r="AE2" s="27">
        <f>IF(Questions!$D$21="Peu importe",1,IF(Liste!P2=1,1,0))</f>
        <v>1</v>
      </c>
      <c r="AF2" s="27">
        <f>IF(Questions!$D$22="Peu importe",1,IF(Liste!R2=1,1,0))</f>
        <v>1</v>
      </c>
      <c r="AG2" s="27">
        <f>IF(Questions!$D$23="Peu importe",1,IF(Liste!S2=1,1,0))</f>
        <v>1</v>
      </c>
      <c r="AH2" s="27">
        <f>IF(Questions!$D$24="Peu importe",1,IF(Liste!Q2=1,1,0))</f>
        <v>1</v>
      </c>
      <c r="AI2" s="27">
        <f>IF($L2&gt;=Questions!$E$16,1,0)</f>
        <v>1</v>
      </c>
      <c r="AJ2" s="27">
        <f>IF($L2=Questions!$E$16,1,0)</f>
        <v>0</v>
      </c>
      <c r="AK2" s="27">
        <f>IF($L2&lt;=Questions!$E$16,1,0)</f>
        <v>0</v>
      </c>
      <c r="AL2" s="27">
        <f>IF($K2&gt;=Questions!$E$15,1,0)</f>
        <v>1</v>
      </c>
      <c r="AM2" s="27">
        <f>IF($K2=Questions!$E$15,1,0)</f>
        <v>0</v>
      </c>
      <c r="AN2" s="27">
        <f>IF($K2&lt;=Questions!$E$15,1,0)</f>
        <v>0</v>
      </c>
      <c r="AO2" s="27">
        <f>IF($J2&gt;=Questions!$E$14,1,0)</f>
        <v>1</v>
      </c>
      <c r="AP2" s="27">
        <f>IF($J2=Questions!$E$14,1,0)</f>
        <v>0</v>
      </c>
      <c r="AQ2" s="27">
        <f>IF($J2&lt;=Questions!$E$14,1,0)</f>
        <v>0</v>
      </c>
      <c r="AR2" s="27">
        <f>IF(Questions!$E$13="peu importe le degré d'intérêt",0,LEFT(RIGHT(Questions!$E$13,4),1)*1)</f>
        <v>0</v>
      </c>
      <c r="AS2" s="27">
        <f>LEFT(RIGHT(I2,4),1)*1</f>
        <v>4</v>
      </c>
      <c r="AT2" s="27">
        <f>IF(Questions!$E$12="peu importe le niveau",0,LEFT(RIGHT(Questions!$E$12,4),1)*1)</f>
        <v>0</v>
      </c>
      <c r="AU2" s="27">
        <f>LEFT(RIGHT(H2,4),1)*1</f>
        <v>2</v>
      </c>
    </row>
    <row r="3" spans="1:47" x14ac:dyDescent="0.25">
      <c r="A3" s="27">
        <f t="shared" ref="A3:A66" si="0">U3*V3*W3*X3*Y3*Z3*AA3*AB3*AC3*AD3*AE3*AF3*AG3*AH3</f>
        <v>1</v>
      </c>
      <c r="B3" s="27">
        <f>IF(A3=0,0,1+MAX($B$2:B2))</f>
        <v>2</v>
      </c>
      <c r="C3" t="s">
        <v>0</v>
      </c>
      <c r="D3" t="s">
        <v>7</v>
      </c>
      <c r="E3" t="s">
        <v>235</v>
      </c>
      <c r="F3" t="s">
        <v>8</v>
      </c>
      <c r="G3" t="s">
        <v>9</v>
      </c>
      <c r="H3" t="s">
        <v>10</v>
      </c>
      <c r="I3" t="s">
        <v>11</v>
      </c>
      <c r="J3">
        <v>700</v>
      </c>
      <c r="K3">
        <v>3</v>
      </c>
      <c r="L3">
        <v>9</v>
      </c>
      <c r="M3" t="s">
        <v>6</v>
      </c>
      <c r="N3">
        <v>1</v>
      </c>
      <c r="O3">
        <v>1</v>
      </c>
      <c r="P3">
        <v>0</v>
      </c>
      <c r="Q3">
        <v>0</v>
      </c>
      <c r="R3">
        <v>0</v>
      </c>
      <c r="S3">
        <v>0</v>
      </c>
      <c r="T3" s="11" t="s">
        <v>169</v>
      </c>
      <c r="U3" s="27">
        <f>IF(Questions!$D$7="Peu importe le secteur",1,IF(Questions!$D$7=Liste!C3,1,0))</f>
        <v>1</v>
      </c>
      <c r="V3" s="27">
        <f>IF(Questions!$D$8="Peu importe le département",1,IF(Questions!$D$8=Liste!E3,1,0))</f>
        <v>1</v>
      </c>
      <c r="W3" s="27">
        <f>IF(Questions!$D$9="Peu importe la carte IGN",1,IF(RIGHT(G3,6)=Questions!$D$9,1,IF(LEFT(G3,6)=Questions!$D$9,1,0)))</f>
        <v>1</v>
      </c>
      <c r="X3" s="27">
        <f>IF(Liste!AT3=0,1,IF(Questions!$D$12="précisément",IF(Liste!AU3=Liste!AT3,1,0),IF(Liste!AU3&gt;=Liste!AT3,1,0)))</f>
        <v>1</v>
      </c>
      <c r="Y3" s="27">
        <f>IF(Liste!AR3=0,1,IF(Questions!$D$13="précisément",IF(Liste!AS3=Liste!AR3,1,0),IF(Liste!AS3&gt;=Liste!AR3,1,0)))</f>
        <v>1</v>
      </c>
      <c r="Z3" s="27">
        <f>IF(Questions!$E$14=0,1,IF(Questions!$D$14="Au moins",Liste!AO3,IF(Questions!$D$14="Précisément",Liste!AP3,Liste!AQ3)))</f>
        <v>1</v>
      </c>
      <c r="AA3" s="27">
        <f>IF(Questions!$E$15=0,1,IF(Questions!$D$15="Au moins",Liste!AL3,IF(Questions!$D$15="Précisément",Liste!AM3,Liste!AN3)))</f>
        <v>1</v>
      </c>
      <c r="AB3" s="27">
        <f>IF(Questions!$E$16=0,1,IF(Questions!$D$16="Au moins",Liste!AI3,IF(Questions!$D$16="Précisément",Liste!AJ3,Liste!AK3)))</f>
        <v>1</v>
      </c>
      <c r="AC3" s="27">
        <f>IF(Questions!$D$19="Peu importe",1,IF(Liste!N3=1,1,0))</f>
        <v>1</v>
      </c>
      <c r="AD3" s="27">
        <f>IF(Questions!$D$20="Peu importe",1,IF(Liste!O3=1,1,0))</f>
        <v>1</v>
      </c>
      <c r="AE3" s="27">
        <f>IF(Questions!$D$21="Peu importe",1,IF(Liste!P3=1,1,0))</f>
        <v>1</v>
      </c>
      <c r="AF3" s="27">
        <f>IF(Questions!$D$22="Peu importe",1,IF(Liste!R3=1,1,0))</f>
        <v>1</v>
      </c>
      <c r="AG3" s="27">
        <f>IF(Questions!$D$23="Peu importe",1,IF(Liste!S3=1,1,0))</f>
        <v>1</v>
      </c>
      <c r="AH3" s="27">
        <f>IF(Questions!$D$24="Peu importe",1,IF(Liste!Q3=1,1,0))</f>
        <v>1</v>
      </c>
      <c r="AI3" s="27">
        <f>IF($L3&gt;=Questions!$E$16,1,0)</f>
        <v>1</v>
      </c>
      <c r="AJ3" s="27">
        <f>IF($L3=Questions!$E$16,1,0)</f>
        <v>0</v>
      </c>
      <c r="AK3" s="27">
        <f>IF($L3&lt;=Questions!$E$16,1,0)</f>
        <v>0</v>
      </c>
      <c r="AL3" s="27">
        <f>IF($K3&gt;=Questions!$E$15,1,0)</f>
        <v>1</v>
      </c>
      <c r="AM3" s="27">
        <f>IF($K3=Questions!$E$15,1,0)</f>
        <v>0</v>
      </c>
      <c r="AN3" s="27">
        <f>IF($K3&lt;=Questions!$E$15,1,0)</f>
        <v>0</v>
      </c>
      <c r="AO3" s="27">
        <f>IF($J3&gt;=Questions!$E$14,1,0)</f>
        <v>1</v>
      </c>
      <c r="AP3" s="27">
        <f>IF($J3=Questions!$E$14,1,0)</f>
        <v>0</v>
      </c>
      <c r="AQ3" s="27">
        <f>IF($J3&lt;=Questions!$E$14,1,0)</f>
        <v>0</v>
      </c>
      <c r="AR3" s="27">
        <f>IF(Questions!$E$13="peu importe le degré d'intérêt",0,LEFT(RIGHT(Questions!$E$13,4),1)*1)</f>
        <v>0</v>
      </c>
      <c r="AS3" s="27">
        <f t="shared" ref="AS3:AS66" si="1">LEFT(RIGHT(I3,4),1)*1</f>
        <v>3</v>
      </c>
      <c r="AT3" s="27">
        <f>IF(Questions!$E$12="peu importe le niveau",0,LEFT(RIGHT(Questions!$E$12,4),1)*1)</f>
        <v>0</v>
      </c>
      <c r="AU3" s="27">
        <f t="shared" ref="AU3:AU66" si="2">LEFT(RIGHT(H3,4),1)*1</f>
        <v>3</v>
      </c>
    </row>
    <row r="4" spans="1:47" x14ac:dyDescent="0.25">
      <c r="A4" s="27">
        <f t="shared" si="0"/>
        <v>1</v>
      </c>
      <c r="B4" s="27">
        <f>IF(A4=0,0,1+MAX($B$2:B3))</f>
        <v>3</v>
      </c>
      <c r="C4" t="s">
        <v>0</v>
      </c>
      <c r="D4" t="s">
        <v>165</v>
      </c>
      <c r="E4" t="s">
        <v>235</v>
      </c>
      <c r="F4" t="s">
        <v>12</v>
      </c>
      <c r="G4" t="s">
        <v>13</v>
      </c>
      <c r="H4" t="s">
        <v>10</v>
      </c>
      <c r="I4" t="s">
        <v>5</v>
      </c>
      <c r="J4">
        <v>600</v>
      </c>
      <c r="K4">
        <v>3</v>
      </c>
      <c r="L4">
        <v>6</v>
      </c>
      <c r="M4" t="s">
        <v>6</v>
      </c>
      <c r="N4">
        <v>1</v>
      </c>
      <c r="O4">
        <v>1</v>
      </c>
      <c r="P4">
        <v>0</v>
      </c>
      <c r="Q4">
        <v>0</v>
      </c>
      <c r="R4">
        <v>0</v>
      </c>
      <c r="S4">
        <v>0</v>
      </c>
      <c r="T4" s="11" t="s">
        <v>170</v>
      </c>
      <c r="U4" s="27">
        <f>IF(Questions!$D$7="Peu importe le secteur",1,IF(Questions!$D$7=Liste!C4,1,0))</f>
        <v>1</v>
      </c>
      <c r="V4" s="27">
        <f>IF(Questions!$D$8="Peu importe le département",1,IF(Questions!$D$8=Liste!E4,1,0))</f>
        <v>1</v>
      </c>
      <c r="W4" s="27">
        <f>IF(Questions!$D$9="Peu importe la carte IGN",1,IF(RIGHT(G4,6)=Questions!$D$9,1,IF(LEFT(G4,6)=Questions!$D$9,1,0)))</f>
        <v>1</v>
      </c>
      <c r="X4" s="27">
        <f>IF(Liste!AT4=0,1,IF(Questions!$D$12="précisément",IF(Liste!AU4=Liste!AT4,1,0),IF(Liste!AU4&gt;=Liste!AT4,1,0)))</f>
        <v>1</v>
      </c>
      <c r="Y4" s="27">
        <f>IF(Liste!AR4=0,1,IF(Questions!$D$13="précisément",IF(Liste!AS4=Liste!AR4,1,0),IF(Liste!AS4&gt;=Liste!AR4,1,0)))</f>
        <v>1</v>
      </c>
      <c r="Z4" s="27">
        <f>IF(Questions!$E$14=0,1,IF(Questions!$D$14="Au moins",Liste!AO4,IF(Questions!$D$14="Précisément",Liste!AP4,Liste!AQ4)))</f>
        <v>1</v>
      </c>
      <c r="AA4" s="27">
        <f>IF(Questions!$E$15=0,1,IF(Questions!$D$15="Au moins",Liste!AL4,IF(Questions!$D$15="Précisément",Liste!AM4,Liste!AN4)))</f>
        <v>1</v>
      </c>
      <c r="AB4" s="27">
        <f>IF(Questions!$E$16=0,1,IF(Questions!$D$16="Au moins",Liste!AI4,IF(Questions!$D$16="Précisément",Liste!AJ4,Liste!AK4)))</f>
        <v>1</v>
      </c>
      <c r="AC4" s="27">
        <f>IF(Questions!$D$19="Peu importe",1,IF(Liste!N4=1,1,0))</f>
        <v>1</v>
      </c>
      <c r="AD4" s="27">
        <f>IF(Questions!$D$20="Peu importe",1,IF(Liste!O4=1,1,0))</f>
        <v>1</v>
      </c>
      <c r="AE4" s="27">
        <f>IF(Questions!$D$21="Peu importe",1,IF(Liste!P4=1,1,0))</f>
        <v>1</v>
      </c>
      <c r="AF4" s="27">
        <f>IF(Questions!$D$22="Peu importe",1,IF(Liste!R4=1,1,0))</f>
        <v>1</v>
      </c>
      <c r="AG4" s="27">
        <f>IF(Questions!$D$23="Peu importe",1,IF(Liste!S4=1,1,0))</f>
        <v>1</v>
      </c>
      <c r="AH4" s="27">
        <f>IF(Questions!$D$24="Peu importe",1,IF(Liste!Q4=1,1,0))</f>
        <v>1</v>
      </c>
      <c r="AI4" s="27">
        <f>IF($L4&gt;=Questions!$E$16,1,0)</f>
        <v>1</v>
      </c>
      <c r="AJ4" s="27">
        <f>IF($L4=Questions!$E$16,1,0)</f>
        <v>0</v>
      </c>
      <c r="AK4" s="27">
        <f>IF($L4&lt;=Questions!$E$16,1,0)</f>
        <v>0</v>
      </c>
      <c r="AL4" s="27">
        <f>IF($K4&gt;=Questions!$E$15,1,0)</f>
        <v>1</v>
      </c>
      <c r="AM4" s="27">
        <f>IF($K4=Questions!$E$15,1,0)</f>
        <v>0</v>
      </c>
      <c r="AN4" s="27">
        <f>IF($K4&lt;=Questions!$E$15,1,0)</f>
        <v>0</v>
      </c>
      <c r="AO4" s="27">
        <f>IF($J4&gt;=Questions!$E$14,1,0)</f>
        <v>1</v>
      </c>
      <c r="AP4" s="27">
        <f>IF($J4=Questions!$E$14,1,0)</f>
        <v>0</v>
      </c>
      <c r="AQ4" s="27">
        <f>IF($J4&lt;=Questions!$E$14,1,0)</f>
        <v>0</v>
      </c>
      <c r="AR4" s="27">
        <f>IF(Questions!$E$13="peu importe le degré d'intérêt",0,LEFT(RIGHT(Questions!$E$13,4),1)*1)</f>
        <v>0</v>
      </c>
      <c r="AS4" s="27">
        <f t="shared" si="1"/>
        <v>4</v>
      </c>
      <c r="AT4" s="27">
        <f>IF(Questions!$E$12="peu importe le niveau",0,LEFT(RIGHT(Questions!$E$12,4),1)*1)</f>
        <v>0</v>
      </c>
      <c r="AU4" s="27">
        <f t="shared" si="2"/>
        <v>3</v>
      </c>
    </row>
    <row r="5" spans="1:47" x14ac:dyDescent="0.25">
      <c r="A5" s="27">
        <f t="shared" si="0"/>
        <v>1</v>
      </c>
      <c r="B5" s="27">
        <f>IF(A5=0,0,1+MAX($B$2:B4))</f>
        <v>4</v>
      </c>
      <c r="C5" t="s">
        <v>0</v>
      </c>
      <c r="D5" t="s">
        <v>165</v>
      </c>
      <c r="E5" t="s">
        <v>235</v>
      </c>
      <c r="F5" t="s">
        <v>14</v>
      </c>
      <c r="G5" t="s">
        <v>13</v>
      </c>
      <c r="H5" t="s">
        <v>15</v>
      </c>
      <c r="I5" t="s">
        <v>11</v>
      </c>
      <c r="J5">
        <v>850</v>
      </c>
      <c r="K5">
        <v>6</v>
      </c>
      <c r="L5">
        <v>15</v>
      </c>
      <c r="M5" t="s">
        <v>6</v>
      </c>
      <c r="N5">
        <v>1</v>
      </c>
      <c r="O5">
        <v>1</v>
      </c>
      <c r="P5">
        <v>0</v>
      </c>
      <c r="Q5">
        <v>0</v>
      </c>
      <c r="R5">
        <v>0</v>
      </c>
      <c r="S5">
        <v>0</v>
      </c>
      <c r="T5" s="11" t="s">
        <v>171</v>
      </c>
      <c r="U5" s="27">
        <f>IF(Questions!$D$7="Peu importe le secteur",1,IF(Questions!$D$7=Liste!C5,1,0))</f>
        <v>1</v>
      </c>
      <c r="V5" s="27">
        <f>IF(Questions!$D$8="Peu importe le département",1,IF(Questions!$D$8=Liste!E5,1,0))</f>
        <v>1</v>
      </c>
      <c r="W5" s="27">
        <f>IF(Questions!$D$9="Peu importe la carte IGN",1,IF(RIGHT(G5,6)=Questions!$D$9,1,IF(LEFT(G5,6)=Questions!$D$9,1,0)))</f>
        <v>1</v>
      </c>
      <c r="X5" s="27">
        <f>IF(Liste!AT5=0,1,IF(Questions!$D$12="précisément",IF(Liste!AU5=Liste!AT5,1,0),IF(Liste!AU5&gt;=Liste!AT5,1,0)))</f>
        <v>1</v>
      </c>
      <c r="Y5" s="27">
        <f>IF(Liste!AR5=0,1,IF(Questions!$D$13="précisément",IF(Liste!AS5=Liste!AR5,1,0),IF(Liste!AS5&gt;=Liste!AR5,1,0)))</f>
        <v>1</v>
      </c>
      <c r="Z5" s="27">
        <f>IF(Questions!$E$14=0,1,IF(Questions!$D$14="Au moins",Liste!AO5,IF(Questions!$D$14="Précisément",Liste!AP5,Liste!AQ5)))</f>
        <v>1</v>
      </c>
      <c r="AA5" s="27">
        <f>IF(Questions!$E$15=0,1,IF(Questions!$D$15="Au moins",Liste!AL5,IF(Questions!$D$15="Précisément",Liste!AM5,Liste!AN5)))</f>
        <v>1</v>
      </c>
      <c r="AB5" s="27">
        <f>IF(Questions!$E$16=0,1,IF(Questions!$D$16="Au moins",Liste!AI5,IF(Questions!$D$16="Précisément",Liste!AJ5,Liste!AK5)))</f>
        <v>1</v>
      </c>
      <c r="AC5" s="27">
        <f>IF(Questions!$D$19="Peu importe",1,IF(Liste!N5=1,1,0))</f>
        <v>1</v>
      </c>
      <c r="AD5" s="27">
        <f>IF(Questions!$D$20="Peu importe",1,IF(Liste!O5=1,1,0))</f>
        <v>1</v>
      </c>
      <c r="AE5" s="27">
        <f>IF(Questions!$D$21="Peu importe",1,IF(Liste!P5=1,1,0))</f>
        <v>1</v>
      </c>
      <c r="AF5" s="27">
        <f>IF(Questions!$D$22="Peu importe",1,IF(Liste!R5=1,1,0))</f>
        <v>1</v>
      </c>
      <c r="AG5" s="27">
        <f>IF(Questions!$D$23="Peu importe",1,IF(Liste!S5=1,1,0))</f>
        <v>1</v>
      </c>
      <c r="AH5" s="27">
        <f>IF(Questions!$D$24="Peu importe",1,IF(Liste!Q5=1,1,0))</f>
        <v>1</v>
      </c>
      <c r="AI5" s="27">
        <f>IF($L5&gt;=Questions!$E$16,1,0)</f>
        <v>1</v>
      </c>
      <c r="AJ5" s="27">
        <f>IF($L5=Questions!$E$16,1,0)</f>
        <v>0</v>
      </c>
      <c r="AK5" s="27">
        <f>IF($L5&lt;=Questions!$E$16,1,0)</f>
        <v>0</v>
      </c>
      <c r="AL5" s="27">
        <f>IF($K5&gt;=Questions!$E$15,1,0)</f>
        <v>1</v>
      </c>
      <c r="AM5" s="27">
        <f>IF($K5=Questions!$E$15,1,0)</f>
        <v>0</v>
      </c>
      <c r="AN5" s="27">
        <f>IF($K5&lt;=Questions!$E$15,1,0)</f>
        <v>0</v>
      </c>
      <c r="AO5" s="27">
        <f>IF($J5&gt;=Questions!$E$14,1,0)</f>
        <v>1</v>
      </c>
      <c r="AP5" s="27">
        <f>IF($J5=Questions!$E$14,1,0)</f>
        <v>0</v>
      </c>
      <c r="AQ5" s="27">
        <f>IF($J5&lt;=Questions!$E$14,1,0)</f>
        <v>0</v>
      </c>
      <c r="AR5" s="27">
        <f>IF(Questions!$E$13="peu importe le degré d'intérêt",0,LEFT(RIGHT(Questions!$E$13,4),1)*1)</f>
        <v>0</v>
      </c>
      <c r="AS5" s="27">
        <f t="shared" si="1"/>
        <v>3</v>
      </c>
      <c r="AT5" s="27">
        <f>IF(Questions!$E$12="peu importe le niveau",0,LEFT(RIGHT(Questions!$E$12,4),1)*1)</f>
        <v>0</v>
      </c>
      <c r="AU5" s="27">
        <f t="shared" si="2"/>
        <v>4</v>
      </c>
    </row>
    <row r="6" spans="1:47" x14ac:dyDescent="0.25">
      <c r="A6" s="27">
        <f t="shared" si="0"/>
        <v>1</v>
      </c>
      <c r="B6" s="27">
        <f>IF(A6=0,0,1+MAX($B$2:B5))</f>
        <v>5</v>
      </c>
      <c r="C6" t="s">
        <v>0</v>
      </c>
      <c r="D6" t="s">
        <v>165</v>
      </c>
      <c r="E6" t="s">
        <v>235</v>
      </c>
      <c r="F6" t="s">
        <v>16</v>
      </c>
      <c r="G6" t="s">
        <v>13</v>
      </c>
      <c r="H6" t="s">
        <v>15</v>
      </c>
      <c r="I6" t="s">
        <v>17</v>
      </c>
      <c r="J6">
        <v>500</v>
      </c>
      <c r="K6">
        <v>6.5</v>
      </c>
      <c r="L6">
        <v>14</v>
      </c>
      <c r="M6" t="s">
        <v>29</v>
      </c>
      <c r="N6">
        <v>1</v>
      </c>
      <c r="O6">
        <v>1</v>
      </c>
      <c r="P6">
        <v>0</v>
      </c>
      <c r="Q6">
        <v>0</v>
      </c>
      <c r="R6">
        <v>0</v>
      </c>
      <c r="S6">
        <v>0</v>
      </c>
      <c r="T6" s="11" t="s">
        <v>172</v>
      </c>
      <c r="U6" s="27">
        <f>IF(Questions!$D$7="Peu importe le secteur",1,IF(Questions!$D$7=Liste!C6,1,0))</f>
        <v>1</v>
      </c>
      <c r="V6" s="27">
        <f>IF(Questions!$D$8="Peu importe le département",1,IF(Questions!$D$8=Liste!E6,1,0))</f>
        <v>1</v>
      </c>
      <c r="W6" s="27">
        <f>IF(Questions!$D$9="Peu importe la carte IGN",1,IF(RIGHT(G6,6)=Questions!$D$9,1,IF(LEFT(G6,6)=Questions!$D$9,1,0)))</f>
        <v>1</v>
      </c>
      <c r="X6" s="27">
        <f>IF(Liste!AT6=0,1,IF(Questions!$D$12="précisément",IF(Liste!AU6=Liste!AT6,1,0),IF(Liste!AU6&gt;=Liste!AT6,1,0)))</f>
        <v>1</v>
      </c>
      <c r="Y6" s="27">
        <f>IF(Liste!AR6=0,1,IF(Questions!$D$13="précisément",IF(Liste!AS6=Liste!AR6,1,0),IF(Liste!AS6&gt;=Liste!AR6,1,0)))</f>
        <v>1</v>
      </c>
      <c r="Z6" s="27">
        <f>IF(Questions!$E$14=0,1,IF(Questions!$D$14="Au moins",Liste!AO6,IF(Questions!$D$14="Précisément",Liste!AP6,Liste!AQ6)))</f>
        <v>1</v>
      </c>
      <c r="AA6" s="27">
        <f>IF(Questions!$E$15=0,1,IF(Questions!$D$15="Au moins",Liste!AL6,IF(Questions!$D$15="Précisément",Liste!AM6,Liste!AN6)))</f>
        <v>1</v>
      </c>
      <c r="AB6" s="27">
        <f>IF(Questions!$E$16=0,1,IF(Questions!$D$16="Au moins",Liste!AI6,IF(Questions!$D$16="Précisément",Liste!AJ6,Liste!AK6)))</f>
        <v>1</v>
      </c>
      <c r="AC6" s="27">
        <f>IF(Questions!$D$19="Peu importe",1,IF(Liste!N6=1,1,0))</f>
        <v>1</v>
      </c>
      <c r="AD6" s="27">
        <f>IF(Questions!$D$20="Peu importe",1,IF(Liste!O6=1,1,0))</f>
        <v>1</v>
      </c>
      <c r="AE6" s="27">
        <f>IF(Questions!$D$21="Peu importe",1,IF(Liste!P6=1,1,0))</f>
        <v>1</v>
      </c>
      <c r="AF6" s="27">
        <f>IF(Questions!$D$22="Peu importe",1,IF(Liste!R6=1,1,0))</f>
        <v>1</v>
      </c>
      <c r="AG6" s="27">
        <f>IF(Questions!$D$23="Peu importe",1,IF(Liste!S6=1,1,0))</f>
        <v>1</v>
      </c>
      <c r="AH6" s="27">
        <f>IF(Questions!$D$24="Peu importe",1,IF(Liste!Q6=1,1,0))</f>
        <v>1</v>
      </c>
      <c r="AI6" s="27">
        <f>IF($L6&gt;=Questions!$E$16,1,0)</f>
        <v>1</v>
      </c>
      <c r="AJ6" s="27">
        <f>IF($L6=Questions!$E$16,1,0)</f>
        <v>0</v>
      </c>
      <c r="AK6" s="27">
        <f>IF($L6&lt;=Questions!$E$16,1,0)</f>
        <v>0</v>
      </c>
      <c r="AL6" s="27">
        <f>IF($K6&gt;=Questions!$E$15,1,0)</f>
        <v>1</v>
      </c>
      <c r="AM6" s="27">
        <f>IF($K6=Questions!$E$15,1,0)</f>
        <v>0</v>
      </c>
      <c r="AN6" s="27">
        <f>IF($K6&lt;=Questions!$E$15,1,0)</f>
        <v>0</v>
      </c>
      <c r="AO6" s="27">
        <f>IF($J6&gt;=Questions!$E$14,1,0)</f>
        <v>1</v>
      </c>
      <c r="AP6" s="27">
        <f>IF($J6=Questions!$E$14,1,0)</f>
        <v>0</v>
      </c>
      <c r="AQ6" s="27">
        <f>IF($J6&lt;=Questions!$E$14,1,0)</f>
        <v>0</v>
      </c>
      <c r="AR6" s="27">
        <f>IF(Questions!$E$13="peu importe le degré d'intérêt",0,LEFT(RIGHT(Questions!$E$13,4),1)*1)</f>
        <v>0</v>
      </c>
      <c r="AS6" s="27">
        <f t="shared" si="1"/>
        <v>5</v>
      </c>
      <c r="AT6" s="27">
        <f>IF(Questions!$E$12="peu importe le niveau",0,LEFT(RIGHT(Questions!$E$12,4),1)*1)</f>
        <v>0</v>
      </c>
      <c r="AU6" s="27">
        <f t="shared" si="2"/>
        <v>4</v>
      </c>
    </row>
    <row r="7" spans="1:47" x14ac:dyDescent="0.25">
      <c r="A7" s="27">
        <f t="shared" si="0"/>
        <v>1</v>
      </c>
      <c r="B7" s="27">
        <f>IF(A7=0,0,1+MAX($B$2:B6))</f>
        <v>6</v>
      </c>
      <c r="C7" t="s">
        <v>0</v>
      </c>
      <c r="D7" t="s">
        <v>18</v>
      </c>
      <c r="E7" t="s">
        <v>234</v>
      </c>
      <c r="F7" t="s">
        <v>19</v>
      </c>
      <c r="G7" t="s">
        <v>13</v>
      </c>
      <c r="H7" t="s">
        <v>3</v>
      </c>
      <c r="I7" t="s">
        <v>20</v>
      </c>
      <c r="J7">
        <v>500</v>
      </c>
      <c r="K7">
        <v>4</v>
      </c>
      <c r="L7">
        <v>11</v>
      </c>
      <c r="M7" t="s">
        <v>6</v>
      </c>
      <c r="N7">
        <v>0</v>
      </c>
      <c r="O7">
        <v>0</v>
      </c>
      <c r="P7">
        <v>0</v>
      </c>
      <c r="Q7">
        <v>0</v>
      </c>
      <c r="R7">
        <v>0</v>
      </c>
      <c r="S7">
        <v>1</v>
      </c>
      <c r="T7" s="11" t="s">
        <v>173</v>
      </c>
      <c r="U7" s="27">
        <f>IF(Questions!$D$7="Peu importe le secteur",1,IF(Questions!$D$7=Liste!C7,1,0))</f>
        <v>1</v>
      </c>
      <c r="V7" s="27">
        <f>IF(Questions!$D$8="Peu importe le département",1,IF(Questions!$D$8=Liste!E7,1,0))</f>
        <v>1</v>
      </c>
      <c r="W7" s="27">
        <f>IF(Questions!$D$9="Peu importe la carte IGN",1,IF(RIGHT(G7,6)=Questions!$D$9,1,IF(LEFT(G7,6)=Questions!$D$9,1,0)))</f>
        <v>1</v>
      </c>
      <c r="X7" s="27">
        <f>IF(Liste!AT7=0,1,IF(Questions!$D$12="précisément",IF(Liste!AU7=Liste!AT7,1,0),IF(Liste!AU7&gt;=Liste!AT7,1,0)))</f>
        <v>1</v>
      </c>
      <c r="Y7" s="27">
        <f>IF(Liste!AR7=0,1,IF(Questions!$D$13="précisément",IF(Liste!AS7=Liste!AR7,1,0),IF(Liste!AS7&gt;=Liste!AR7,1,0)))</f>
        <v>1</v>
      </c>
      <c r="Z7" s="27">
        <f>IF(Questions!$E$14=0,1,IF(Questions!$D$14="Au moins",Liste!AO7,IF(Questions!$D$14="Précisément",Liste!AP7,Liste!AQ7)))</f>
        <v>1</v>
      </c>
      <c r="AA7" s="27">
        <f>IF(Questions!$E$15=0,1,IF(Questions!$D$15="Au moins",Liste!AL7,IF(Questions!$D$15="Précisément",Liste!AM7,Liste!AN7)))</f>
        <v>1</v>
      </c>
      <c r="AB7" s="27">
        <f>IF(Questions!$E$16=0,1,IF(Questions!$D$16="Au moins",Liste!AI7,IF(Questions!$D$16="Précisément",Liste!AJ7,Liste!AK7)))</f>
        <v>1</v>
      </c>
      <c r="AC7" s="27">
        <f>IF(Questions!$D$19="Peu importe",1,IF(Liste!N7=1,1,0))</f>
        <v>1</v>
      </c>
      <c r="AD7" s="27">
        <f>IF(Questions!$D$20="Peu importe",1,IF(Liste!O7=1,1,0))</f>
        <v>1</v>
      </c>
      <c r="AE7" s="27">
        <f>IF(Questions!$D$21="Peu importe",1,IF(Liste!P7=1,1,0))</f>
        <v>1</v>
      </c>
      <c r="AF7" s="27">
        <f>IF(Questions!$D$22="Peu importe",1,IF(Liste!R7=1,1,0))</f>
        <v>1</v>
      </c>
      <c r="AG7" s="27">
        <f>IF(Questions!$D$23="Peu importe",1,IF(Liste!S7=1,1,0))</f>
        <v>1</v>
      </c>
      <c r="AH7" s="27">
        <f>IF(Questions!$D$24="Peu importe",1,IF(Liste!Q7=1,1,0))</f>
        <v>1</v>
      </c>
      <c r="AI7" s="27">
        <f>IF($L7&gt;=Questions!$E$16,1,0)</f>
        <v>1</v>
      </c>
      <c r="AJ7" s="27">
        <f>IF($L7=Questions!$E$16,1,0)</f>
        <v>0</v>
      </c>
      <c r="AK7" s="27">
        <f>IF($L7&lt;=Questions!$E$16,1,0)</f>
        <v>0</v>
      </c>
      <c r="AL7" s="27">
        <f>IF($K7&gt;=Questions!$E$15,1,0)</f>
        <v>1</v>
      </c>
      <c r="AM7" s="27">
        <f>IF($K7=Questions!$E$15,1,0)</f>
        <v>0</v>
      </c>
      <c r="AN7" s="27">
        <f>IF($K7&lt;=Questions!$E$15,1,0)</f>
        <v>0</v>
      </c>
      <c r="AO7" s="27">
        <f>IF($J7&gt;=Questions!$E$14,1,0)</f>
        <v>1</v>
      </c>
      <c r="AP7" s="27">
        <f>IF($J7=Questions!$E$14,1,0)</f>
        <v>0</v>
      </c>
      <c r="AQ7" s="27">
        <f>IF($J7&lt;=Questions!$E$14,1,0)</f>
        <v>0</v>
      </c>
      <c r="AR7" s="27">
        <f>IF(Questions!$E$13="peu importe le degré d'intérêt",0,LEFT(RIGHT(Questions!$E$13,4),1)*1)</f>
        <v>0</v>
      </c>
      <c r="AS7" s="27">
        <f t="shared" si="1"/>
        <v>2</v>
      </c>
      <c r="AT7" s="27">
        <f>IF(Questions!$E$12="peu importe le niveau",0,LEFT(RIGHT(Questions!$E$12,4),1)*1)</f>
        <v>0</v>
      </c>
      <c r="AU7" s="27">
        <f t="shared" si="2"/>
        <v>2</v>
      </c>
    </row>
    <row r="8" spans="1:47" x14ac:dyDescent="0.25">
      <c r="A8" s="27">
        <f t="shared" si="0"/>
        <v>1</v>
      </c>
      <c r="B8" s="27">
        <f>IF(A8=0,0,1+MAX($B$2:B7))</f>
        <v>7</v>
      </c>
      <c r="C8" t="s">
        <v>0</v>
      </c>
      <c r="D8" t="s">
        <v>21</v>
      </c>
      <c r="E8" t="s">
        <v>235</v>
      </c>
      <c r="F8" t="s">
        <v>22</v>
      </c>
      <c r="G8" t="s">
        <v>23</v>
      </c>
      <c r="H8" t="s">
        <v>3</v>
      </c>
      <c r="I8" t="s">
        <v>5</v>
      </c>
      <c r="J8">
        <v>400</v>
      </c>
      <c r="K8">
        <v>3</v>
      </c>
      <c r="L8">
        <v>8</v>
      </c>
      <c r="M8" t="s">
        <v>6</v>
      </c>
      <c r="N8">
        <v>1</v>
      </c>
      <c r="O8">
        <v>0</v>
      </c>
      <c r="P8">
        <v>0</v>
      </c>
      <c r="Q8">
        <v>0</v>
      </c>
      <c r="R8">
        <v>0</v>
      </c>
      <c r="S8">
        <v>1</v>
      </c>
      <c r="T8" s="11" t="s">
        <v>174</v>
      </c>
      <c r="U8" s="27">
        <f>IF(Questions!$D$7="Peu importe le secteur",1,IF(Questions!$D$7=Liste!C8,1,0))</f>
        <v>1</v>
      </c>
      <c r="V8" s="27">
        <f>IF(Questions!$D$8="Peu importe le département",1,IF(Questions!$D$8=Liste!E8,1,0))</f>
        <v>1</v>
      </c>
      <c r="W8" s="27">
        <f>IF(Questions!$D$9="Peu importe la carte IGN",1,IF(RIGHT(G8,6)=Questions!$D$9,1,IF(LEFT(G8,6)=Questions!$D$9,1,0)))</f>
        <v>1</v>
      </c>
      <c r="X8" s="27">
        <f>IF(Liste!AT8=0,1,IF(Questions!$D$12="précisément",IF(Liste!AU8=Liste!AT8,1,0),IF(Liste!AU8&gt;=Liste!AT8,1,0)))</f>
        <v>1</v>
      </c>
      <c r="Y8" s="27">
        <f>IF(Liste!AR8=0,1,IF(Questions!$D$13="précisément",IF(Liste!AS8=Liste!AR8,1,0),IF(Liste!AS8&gt;=Liste!AR8,1,0)))</f>
        <v>1</v>
      </c>
      <c r="Z8" s="27">
        <f>IF(Questions!$E$14=0,1,IF(Questions!$D$14="Au moins",Liste!AO8,IF(Questions!$D$14="Précisément",Liste!AP8,Liste!AQ8)))</f>
        <v>1</v>
      </c>
      <c r="AA8" s="27">
        <f>IF(Questions!$E$15=0,1,IF(Questions!$D$15="Au moins",Liste!AL8,IF(Questions!$D$15="Précisément",Liste!AM8,Liste!AN8)))</f>
        <v>1</v>
      </c>
      <c r="AB8" s="27">
        <f>IF(Questions!$E$16=0,1,IF(Questions!$D$16="Au moins",Liste!AI8,IF(Questions!$D$16="Précisément",Liste!AJ8,Liste!AK8)))</f>
        <v>1</v>
      </c>
      <c r="AC8" s="27">
        <f>IF(Questions!$D$19="Peu importe",1,IF(Liste!N8=1,1,0))</f>
        <v>1</v>
      </c>
      <c r="AD8" s="27">
        <f>IF(Questions!$D$20="Peu importe",1,IF(Liste!O8=1,1,0))</f>
        <v>1</v>
      </c>
      <c r="AE8" s="27">
        <f>IF(Questions!$D$21="Peu importe",1,IF(Liste!P8=1,1,0))</f>
        <v>1</v>
      </c>
      <c r="AF8" s="27">
        <f>IF(Questions!$D$22="Peu importe",1,IF(Liste!R8=1,1,0))</f>
        <v>1</v>
      </c>
      <c r="AG8" s="27">
        <f>IF(Questions!$D$23="Peu importe",1,IF(Liste!S8=1,1,0))</f>
        <v>1</v>
      </c>
      <c r="AH8" s="27">
        <f>IF(Questions!$D$24="Peu importe",1,IF(Liste!Q8=1,1,0))</f>
        <v>1</v>
      </c>
      <c r="AI8" s="27">
        <f>IF($L8&gt;=Questions!$E$16,1,0)</f>
        <v>1</v>
      </c>
      <c r="AJ8" s="27">
        <f>IF($L8=Questions!$E$16,1,0)</f>
        <v>0</v>
      </c>
      <c r="AK8" s="27">
        <f>IF($L8&lt;=Questions!$E$16,1,0)</f>
        <v>0</v>
      </c>
      <c r="AL8" s="27">
        <f>IF($K8&gt;=Questions!$E$15,1,0)</f>
        <v>1</v>
      </c>
      <c r="AM8" s="27">
        <f>IF($K8=Questions!$E$15,1,0)</f>
        <v>0</v>
      </c>
      <c r="AN8" s="27">
        <f>IF($K8&lt;=Questions!$E$15,1,0)</f>
        <v>0</v>
      </c>
      <c r="AO8" s="27">
        <f>IF($J8&gt;=Questions!$E$14,1,0)</f>
        <v>1</v>
      </c>
      <c r="AP8" s="27">
        <f>IF($J8=Questions!$E$14,1,0)</f>
        <v>0</v>
      </c>
      <c r="AQ8" s="27">
        <f>IF($J8&lt;=Questions!$E$14,1,0)</f>
        <v>0</v>
      </c>
      <c r="AR8" s="27">
        <f>IF(Questions!$E$13="peu importe le degré d'intérêt",0,LEFT(RIGHT(Questions!$E$13,4),1)*1)</f>
        <v>0</v>
      </c>
      <c r="AS8" s="27">
        <f t="shared" si="1"/>
        <v>4</v>
      </c>
      <c r="AT8" s="27">
        <f>IF(Questions!$E$12="peu importe le niveau",0,LEFT(RIGHT(Questions!$E$12,4),1)*1)</f>
        <v>0</v>
      </c>
      <c r="AU8" s="27">
        <f t="shared" si="2"/>
        <v>2</v>
      </c>
    </row>
    <row r="9" spans="1:47" x14ac:dyDescent="0.25">
      <c r="A9" s="27">
        <f t="shared" si="0"/>
        <v>1</v>
      </c>
      <c r="B9" s="27">
        <f>IF(A9=0,0,1+MAX($B$2:B8))</f>
        <v>8</v>
      </c>
      <c r="C9" t="s">
        <v>0</v>
      </c>
      <c r="D9" t="s">
        <v>24</v>
      </c>
      <c r="E9" t="s">
        <v>235</v>
      </c>
      <c r="F9" t="s">
        <v>25</v>
      </c>
      <c r="G9" t="s">
        <v>26</v>
      </c>
      <c r="H9" t="s">
        <v>10</v>
      </c>
      <c r="I9" t="s">
        <v>20</v>
      </c>
      <c r="J9">
        <v>750</v>
      </c>
      <c r="K9">
        <v>4</v>
      </c>
      <c r="L9">
        <v>8</v>
      </c>
      <c r="M9" t="s">
        <v>6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 s="11" t="s">
        <v>175</v>
      </c>
      <c r="U9" s="27">
        <f>IF(Questions!$D$7="Peu importe le secteur",1,IF(Questions!$D$7=Liste!C9,1,0))</f>
        <v>1</v>
      </c>
      <c r="V9" s="27">
        <f>IF(Questions!$D$8="Peu importe le département",1,IF(Questions!$D$8=Liste!E9,1,0))</f>
        <v>1</v>
      </c>
      <c r="W9" s="27">
        <f>IF(Questions!$D$9="Peu importe la carte IGN",1,IF(RIGHT(G9,6)=Questions!$D$9,1,IF(LEFT(G9,6)=Questions!$D$9,1,0)))</f>
        <v>1</v>
      </c>
      <c r="X9" s="27">
        <f>IF(Liste!AT9=0,1,IF(Questions!$D$12="précisément",IF(Liste!AU9=Liste!AT9,1,0),IF(Liste!AU9&gt;=Liste!AT9,1,0)))</f>
        <v>1</v>
      </c>
      <c r="Y9" s="27">
        <f>IF(Liste!AR9=0,1,IF(Questions!$D$13="précisément",IF(Liste!AS9=Liste!AR9,1,0),IF(Liste!AS9&gt;=Liste!AR9,1,0)))</f>
        <v>1</v>
      </c>
      <c r="Z9" s="27">
        <f>IF(Questions!$E$14=0,1,IF(Questions!$D$14="Au moins",Liste!AO9,IF(Questions!$D$14="Précisément",Liste!AP9,Liste!AQ9)))</f>
        <v>1</v>
      </c>
      <c r="AA9" s="27">
        <f>IF(Questions!$E$15=0,1,IF(Questions!$D$15="Au moins",Liste!AL9,IF(Questions!$D$15="Précisément",Liste!AM9,Liste!AN9)))</f>
        <v>1</v>
      </c>
      <c r="AB9" s="27">
        <f>IF(Questions!$E$16=0,1,IF(Questions!$D$16="Au moins",Liste!AI9,IF(Questions!$D$16="Précisément",Liste!AJ9,Liste!AK9)))</f>
        <v>1</v>
      </c>
      <c r="AC9" s="27">
        <f>IF(Questions!$D$19="Peu importe",1,IF(Liste!N9=1,1,0))</f>
        <v>1</v>
      </c>
      <c r="AD9" s="27">
        <f>IF(Questions!$D$20="Peu importe",1,IF(Liste!O9=1,1,0))</f>
        <v>1</v>
      </c>
      <c r="AE9" s="27">
        <f>IF(Questions!$D$21="Peu importe",1,IF(Liste!P9=1,1,0))</f>
        <v>1</v>
      </c>
      <c r="AF9" s="27">
        <f>IF(Questions!$D$22="Peu importe",1,IF(Liste!R9=1,1,0))</f>
        <v>1</v>
      </c>
      <c r="AG9" s="27">
        <f>IF(Questions!$D$23="Peu importe",1,IF(Liste!S9=1,1,0))</f>
        <v>1</v>
      </c>
      <c r="AH9" s="27">
        <f>IF(Questions!$D$24="Peu importe",1,IF(Liste!Q9=1,1,0))</f>
        <v>1</v>
      </c>
      <c r="AI9" s="27">
        <f>IF($L9&gt;=Questions!$E$16,1,0)</f>
        <v>1</v>
      </c>
      <c r="AJ9" s="27">
        <f>IF($L9=Questions!$E$16,1,0)</f>
        <v>0</v>
      </c>
      <c r="AK9" s="27">
        <f>IF($L9&lt;=Questions!$E$16,1,0)</f>
        <v>0</v>
      </c>
      <c r="AL9" s="27">
        <f>IF($K9&gt;=Questions!$E$15,1,0)</f>
        <v>1</v>
      </c>
      <c r="AM9" s="27">
        <f>IF($K9=Questions!$E$15,1,0)</f>
        <v>0</v>
      </c>
      <c r="AN9" s="27">
        <f>IF($K9&lt;=Questions!$E$15,1,0)</f>
        <v>0</v>
      </c>
      <c r="AO9" s="27">
        <f>IF($J9&gt;=Questions!$E$14,1,0)</f>
        <v>1</v>
      </c>
      <c r="AP9" s="27">
        <f>IF($J9=Questions!$E$14,1,0)</f>
        <v>0</v>
      </c>
      <c r="AQ9" s="27">
        <f>IF($J9&lt;=Questions!$E$14,1,0)</f>
        <v>0</v>
      </c>
      <c r="AR9" s="27">
        <f>IF(Questions!$E$13="peu importe le degré d'intérêt",0,LEFT(RIGHT(Questions!$E$13,4),1)*1)</f>
        <v>0</v>
      </c>
      <c r="AS9" s="27">
        <f t="shared" si="1"/>
        <v>2</v>
      </c>
      <c r="AT9" s="27">
        <f>IF(Questions!$E$12="peu importe le niveau",0,LEFT(RIGHT(Questions!$E$12,4),1)*1)</f>
        <v>0</v>
      </c>
      <c r="AU9" s="27">
        <f t="shared" si="2"/>
        <v>3</v>
      </c>
    </row>
    <row r="10" spans="1:47" x14ac:dyDescent="0.25">
      <c r="A10" s="27">
        <f t="shared" si="0"/>
        <v>1</v>
      </c>
      <c r="B10" s="27">
        <f>IF(A10=0,0,1+MAX($B$2:B9))</f>
        <v>9</v>
      </c>
      <c r="C10" t="s">
        <v>0</v>
      </c>
      <c r="D10" t="s">
        <v>27</v>
      </c>
      <c r="E10" t="s">
        <v>234</v>
      </c>
      <c r="F10" t="s">
        <v>28</v>
      </c>
      <c r="G10" t="s">
        <v>23</v>
      </c>
      <c r="H10" t="s">
        <v>3</v>
      </c>
      <c r="I10" t="s">
        <v>20</v>
      </c>
      <c r="J10">
        <v>250</v>
      </c>
      <c r="K10">
        <v>2.5</v>
      </c>
      <c r="L10">
        <v>9</v>
      </c>
      <c r="M10" t="s">
        <v>6</v>
      </c>
      <c r="N10">
        <v>0</v>
      </c>
      <c r="O10">
        <v>1</v>
      </c>
      <c r="P10">
        <v>0</v>
      </c>
      <c r="Q10">
        <v>0</v>
      </c>
      <c r="R10">
        <v>0</v>
      </c>
      <c r="S10">
        <v>0</v>
      </c>
      <c r="T10" s="11" t="s">
        <v>176</v>
      </c>
      <c r="U10" s="27">
        <f>IF(Questions!$D$7="Peu importe le secteur",1,IF(Questions!$D$7=Liste!C10,1,0))</f>
        <v>1</v>
      </c>
      <c r="V10" s="27">
        <f>IF(Questions!$D$8="Peu importe le département",1,IF(Questions!$D$8=Liste!E10,1,0))</f>
        <v>1</v>
      </c>
      <c r="W10" s="27">
        <f>IF(Questions!$D$9="Peu importe la carte IGN",1,IF(RIGHT(G10,6)=Questions!$D$9,1,IF(LEFT(G10,6)=Questions!$D$9,1,0)))</f>
        <v>1</v>
      </c>
      <c r="X10" s="27">
        <f>IF(Liste!AT10=0,1,IF(Questions!$D$12="précisément",IF(Liste!AU10=Liste!AT10,1,0),IF(Liste!AU10&gt;=Liste!AT10,1,0)))</f>
        <v>1</v>
      </c>
      <c r="Y10" s="27">
        <f>IF(Liste!AR10=0,1,IF(Questions!$D$13="précisément",IF(Liste!AS10=Liste!AR10,1,0),IF(Liste!AS10&gt;=Liste!AR10,1,0)))</f>
        <v>1</v>
      </c>
      <c r="Z10" s="27">
        <f>IF(Questions!$E$14=0,1,IF(Questions!$D$14="Au moins",Liste!AO10,IF(Questions!$D$14="Précisément",Liste!AP10,Liste!AQ10)))</f>
        <v>1</v>
      </c>
      <c r="AA10" s="27">
        <f>IF(Questions!$E$15=0,1,IF(Questions!$D$15="Au moins",Liste!AL10,IF(Questions!$D$15="Précisément",Liste!AM10,Liste!AN10)))</f>
        <v>1</v>
      </c>
      <c r="AB10" s="27">
        <f>IF(Questions!$E$16=0,1,IF(Questions!$D$16="Au moins",Liste!AI10,IF(Questions!$D$16="Précisément",Liste!AJ10,Liste!AK10)))</f>
        <v>1</v>
      </c>
      <c r="AC10" s="27">
        <f>IF(Questions!$D$19="Peu importe",1,IF(Liste!N10=1,1,0))</f>
        <v>1</v>
      </c>
      <c r="AD10" s="27">
        <f>IF(Questions!$D$20="Peu importe",1,IF(Liste!O10=1,1,0))</f>
        <v>1</v>
      </c>
      <c r="AE10" s="27">
        <f>IF(Questions!$D$21="Peu importe",1,IF(Liste!P10=1,1,0))</f>
        <v>1</v>
      </c>
      <c r="AF10" s="27">
        <f>IF(Questions!$D$22="Peu importe",1,IF(Liste!R10=1,1,0))</f>
        <v>1</v>
      </c>
      <c r="AG10" s="27">
        <f>IF(Questions!$D$23="Peu importe",1,IF(Liste!S10=1,1,0))</f>
        <v>1</v>
      </c>
      <c r="AH10" s="27">
        <f>IF(Questions!$D$24="Peu importe",1,IF(Liste!Q10=1,1,0))</f>
        <v>1</v>
      </c>
      <c r="AI10" s="27">
        <f>IF($L10&gt;=Questions!$E$16,1,0)</f>
        <v>1</v>
      </c>
      <c r="AJ10" s="27">
        <f>IF($L10=Questions!$E$16,1,0)</f>
        <v>0</v>
      </c>
      <c r="AK10" s="27">
        <f>IF($L10&lt;=Questions!$E$16,1,0)</f>
        <v>0</v>
      </c>
      <c r="AL10" s="27">
        <f>IF($K10&gt;=Questions!$E$15,1,0)</f>
        <v>1</v>
      </c>
      <c r="AM10" s="27">
        <f>IF($K10=Questions!$E$15,1,0)</f>
        <v>0</v>
      </c>
      <c r="AN10" s="27">
        <f>IF($K10&lt;=Questions!$E$15,1,0)</f>
        <v>0</v>
      </c>
      <c r="AO10" s="27">
        <f>IF($J10&gt;=Questions!$E$14,1,0)</f>
        <v>1</v>
      </c>
      <c r="AP10" s="27">
        <f>IF($J10=Questions!$E$14,1,0)</f>
        <v>0</v>
      </c>
      <c r="AQ10" s="27">
        <f>IF($J10&lt;=Questions!$E$14,1,0)</f>
        <v>0</v>
      </c>
      <c r="AR10" s="27">
        <f>IF(Questions!$E$13="peu importe le degré d'intérêt",0,LEFT(RIGHT(Questions!$E$13,4),1)*1)</f>
        <v>0</v>
      </c>
      <c r="AS10" s="27">
        <f t="shared" si="1"/>
        <v>2</v>
      </c>
      <c r="AT10" s="27">
        <f>IF(Questions!$E$12="peu importe le niveau",0,LEFT(RIGHT(Questions!$E$12,4),1)*1)</f>
        <v>0</v>
      </c>
      <c r="AU10" s="27">
        <f t="shared" si="2"/>
        <v>2</v>
      </c>
    </row>
    <row r="11" spans="1:47" x14ac:dyDescent="0.25">
      <c r="A11" s="27">
        <f t="shared" si="0"/>
        <v>1</v>
      </c>
      <c r="B11" s="27">
        <f>IF(A11=0,0,1+MAX($B$2:B10))</f>
        <v>10</v>
      </c>
      <c r="C11" t="s">
        <v>30</v>
      </c>
      <c r="D11" t="s">
        <v>31</v>
      </c>
      <c r="E11" t="s">
        <v>234</v>
      </c>
      <c r="F11" t="s">
        <v>32</v>
      </c>
      <c r="G11" t="s">
        <v>57</v>
      </c>
      <c r="H11" t="s">
        <v>15</v>
      </c>
      <c r="I11" t="s">
        <v>11</v>
      </c>
      <c r="J11">
        <v>1000</v>
      </c>
      <c r="K11">
        <v>5</v>
      </c>
      <c r="L11">
        <v>13</v>
      </c>
      <c r="M11" t="s">
        <v>29</v>
      </c>
      <c r="N11">
        <v>1</v>
      </c>
      <c r="O11">
        <v>0</v>
      </c>
      <c r="P11">
        <v>0</v>
      </c>
      <c r="Q11">
        <v>0</v>
      </c>
      <c r="R11">
        <v>1</v>
      </c>
      <c r="S11">
        <v>0</v>
      </c>
      <c r="T11" s="11" t="s">
        <v>177</v>
      </c>
      <c r="U11" s="27">
        <f>IF(Questions!$D$7="Peu importe le secteur",1,IF(Questions!$D$7=Liste!C11,1,0))</f>
        <v>1</v>
      </c>
      <c r="V11" s="27">
        <f>IF(Questions!$D$8="Peu importe le département",1,IF(Questions!$D$8=Liste!E11,1,0))</f>
        <v>1</v>
      </c>
      <c r="W11" s="27">
        <f>IF(Questions!$D$9="Peu importe la carte IGN",1,IF(RIGHT(G11,6)=Questions!$D$9,1,IF(LEFT(G11,6)=Questions!$D$9,1,0)))</f>
        <v>1</v>
      </c>
      <c r="X11" s="27">
        <f>IF(Liste!AT11=0,1,IF(Questions!$D$12="précisément",IF(Liste!AU11=Liste!AT11,1,0),IF(Liste!AU11&gt;=Liste!AT11,1,0)))</f>
        <v>1</v>
      </c>
      <c r="Y11" s="27">
        <f>IF(Liste!AR11=0,1,IF(Questions!$D$13="précisément",IF(Liste!AS11=Liste!AR11,1,0),IF(Liste!AS11&gt;=Liste!AR11,1,0)))</f>
        <v>1</v>
      </c>
      <c r="Z11" s="27">
        <f>IF(Questions!$E$14=0,1,IF(Questions!$D$14="Au moins",Liste!AO11,IF(Questions!$D$14="Précisément",Liste!AP11,Liste!AQ11)))</f>
        <v>1</v>
      </c>
      <c r="AA11" s="27">
        <f>IF(Questions!$E$15=0,1,IF(Questions!$D$15="Au moins",Liste!AL11,IF(Questions!$D$15="Précisément",Liste!AM11,Liste!AN11)))</f>
        <v>1</v>
      </c>
      <c r="AB11" s="27">
        <f>IF(Questions!$E$16=0,1,IF(Questions!$D$16="Au moins",Liste!AI11,IF(Questions!$D$16="Précisément",Liste!AJ11,Liste!AK11)))</f>
        <v>1</v>
      </c>
      <c r="AC11" s="27">
        <f>IF(Questions!$D$19="Peu importe",1,IF(Liste!N11=1,1,0))</f>
        <v>1</v>
      </c>
      <c r="AD11" s="27">
        <f>IF(Questions!$D$20="Peu importe",1,IF(Liste!O11=1,1,0))</f>
        <v>1</v>
      </c>
      <c r="AE11" s="27">
        <f>IF(Questions!$D$21="Peu importe",1,IF(Liste!P11=1,1,0))</f>
        <v>1</v>
      </c>
      <c r="AF11" s="27">
        <f>IF(Questions!$D$22="Peu importe",1,IF(Liste!R11=1,1,0))</f>
        <v>1</v>
      </c>
      <c r="AG11" s="27">
        <f>IF(Questions!$D$23="Peu importe",1,IF(Liste!S11=1,1,0))</f>
        <v>1</v>
      </c>
      <c r="AH11" s="27">
        <f>IF(Questions!$D$24="Peu importe",1,IF(Liste!Q11=1,1,0))</f>
        <v>1</v>
      </c>
      <c r="AI11" s="27">
        <f>IF($L11&gt;=Questions!$E$16,1,0)</f>
        <v>1</v>
      </c>
      <c r="AJ11" s="27">
        <f>IF($L11=Questions!$E$16,1,0)</f>
        <v>0</v>
      </c>
      <c r="AK11" s="27">
        <f>IF($L11&lt;=Questions!$E$16,1,0)</f>
        <v>0</v>
      </c>
      <c r="AL11" s="27">
        <f>IF($K11&gt;=Questions!$E$15,1,0)</f>
        <v>1</v>
      </c>
      <c r="AM11" s="27">
        <f>IF($K11=Questions!$E$15,1,0)</f>
        <v>0</v>
      </c>
      <c r="AN11" s="27">
        <f>IF($K11&lt;=Questions!$E$15,1,0)</f>
        <v>0</v>
      </c>
      <c r="AO11" s="27">
        <f>IF($J11&gt;=Questions!$E$14,1,0)</f>
        <v>1</v>
      </c>
      <c r="AP11" s="27">
        <f>IF($J11=Questions!$E$14,1,0)</f>
        <v>0</v>
      </c>
      <c r="AQ11" s="27">
        <f>IF($J11&lt;=Questions!$E$14,1,0)</f>
        <v>0</v>
      </c>
      <c r="AR11" s="27">
        <f>IF(Questions!$E$13="peu importe le degré d'intérêt",0,LEFT(RIGHT(Questions!$E$13,4),1)*1)</f>
        <v>0</v>
      </c>
      <c r="AS11" s="27">
        <f t="shared" si="1"/>
        <v>3</v>
      </c>
      <c r="AT11" s="27">
        <f>IF(Questions!$E$12="peu importe le niveau",0,LEFT(RIGHT(Questions!$E$12,4),1)*1)</f>
        <v>0</v>
      </c>
      <c r="AU11" s="27">
        <f t="shared" si="2"/>
        <v>4</v>
      </c>
    </row>
    <row r="12" spans="1:47" x14ac:dyDescent="0.25">
      <c r="A12" s="27">
        <f t="shared" si="0"/>
        <v>1</v>
      </c>
      <c r="B12" s="27">
        <f>IF(A12=0,0,1+MAX($B$2:B11))</f>
        <v>11</v>
      </c>
      <c r="C12" t="s">
        <v>30</v>
      </c>
      <c r="D12" t="s">
        <v>31</v>
      </c>
      <c r="E12" t="s">
        <v>234</v>
      </c>
      <c r="F12" t="s">
        <v>33</v>
      </c>
      <c r="G12" t="s">
        <v>58</v>
      </c>
      <c r="H12" t="s">
        <v>59</v>
      </c>
      <c r="I12" t="s">
        <v>5</v>
      </c>
      <c r="J12">
        <v>50</v>
      </c>
      <c r="K12">
        <v>1</v>
      </c>
      <c r="L12">
        <v>7</v>
      </c>
      <c r="M12" t="s">
        <v>6</v>
      </c>
      <c r="N12">
        <v>1</v>
      </c>
      <c r="O12">
        <v>0</v>
      </c>
      <c r="P12">
        <v>0</v>
      </c>
      <c r="Q12">
        <v>0</v>
      </c>
      <c r="R12">
        <v>1</v>
      </c>
      <c r="S12">
        <v>0</v>
      </c>
      <c r="T12" s="11" t="s">
        <v>178</v>
      </c>
      <c r="U12" s="27">
        <f>IF(Questions!$D$7="Peu importe le secteur",1,IF(Questions!$D$7=Liste!C12,1,0))</f>
        <v>1</v>
      </c>
      <c r="V12" s="27">
        <f>IF(Questions!$D$8="Peu importe le département",1,IF(Questions!$D$8=Liste!E12,1,0))</f>
        <v>1</v>
      </c>
      <c r="W12" s="27">
        <f>IF(Questions!$D$9="Peu importe la carte IGN",1,IF(RIGHT(G12,6)=Questions!$D$9,1,IF(LEFT(G12,6)=Questions!$D$9,1,0)))</f>
        <v>1</v>
      </c>
      <c r="X12" s="27">
        <f>IF(Liste!AT12=0,1,IF(Questions!$D$12="précisément",IF(Liste!AU12=Liste!AT12,1,0),IF(Liste!AU12&gt;=Liste!AT12,1,0)))</f>
        <v>1</v>
      </c>
      <c r="Y12" s="27">
        <f>IF(Liste!AR12=0,1,IF(Questions!$D$13="précisément",IF(Liste!AS12=Liste!AR12,1,0),IF(Liste!AS12&gt;=Liste!AR12,1,0)))</f>
        <v>1</v>
      </c>
      <c r="Z12" s="27">
        <f>IF(Questions!$E$14=0,1,IF(Questions!$D$14="Au moins",Liste!AO12,IF(Questions!$D$14="Précisément",Liste!AP12,Liste!AQ12)))</f>
        <v>1</v>
      </c>
      <c r="AA12" s="27">
        <f>IF(Questions!$E$15=0,1,IF(Questions!$D$15="Au moins",Liste!AL12,IF(Questions!$D$15="Précisément",Liste!AM12,Liste!AN12)))</f>
        <v>1</v>
      </c>
      <c r="AB12" s="27">
        <f>IF(Questions!$E$16=0,1,IF(Questions!$D$16="Au moins",Liste!AI12,IF(Questions!$D$16="Précisément",Liste!AJ12,Liste!AK12)))</f>
        <v>1</v>
      </c>
      <c r="AC12" s="27">
        <f>IF(Questions!$D$19="Peu importe",1,IF(Liste!N12=1,1,0))</f>
        <v>1</v>
      </c>
      <c r="AD12" s="27">
        <f>IF(Questions!$D$20="Peu importe",1,IF(Liste!O12=1,1,0))</f>
        <v>1</v>
      </c>
      <c r="AE12" s="27">
        <f>IF(Questions!$D$21="Peu importe",1,IF(Liste!P12=1,1,0))</f>
        <v>1</v>
      </c>
      <c r="AF12" s="27">
        <f>IF(Questions!$D$22="Peu importe",1,IF(Liste!R12=1,1,0))</f>
        <v>1</v>
      </c>
      <c r="AG12" s="27">
        <f>IF(Questions!$D$23="Peu importe",1,IF(Liste!S12=1,1,0))</f>
        <v>1</v>
      </c>
      <c r="AH12" s="27">
        <f>IF(Questions!$D$24="Peu importe",1,IF(Liste!Q12=1,1,0))</f>
        <v>1</v>
      </c>
      <c r="AI12" s="27">
        <f>IF($L12&gt;=Questions!$E$16,1,0)</f>
        <v>1</v>
      </c>
      <c r="AJ12" s="27">
        <f>IF($L12=Questions!$E$16,1,0)</f>
        <v>0</v>
      </c>
      <c r="AK12" s="27">
        <f>IF($L12&lt;=Questions!$E$16,1,0)</f>
        <v>0</v>
      </c>
      <c r="AL12" s="27">
        <f>IF($K12&gt;=Questions!$E$15,1,0)</f>
        <v>1</v>
      </c>
      <c r="AM12" s="27">
        <f>IF($K12=Questions!$E$15,1,0)</f>
        <v>0</v>
      </c>
      <c r="AN12" s="27">
        <f>IF($K12&lt;=Questions!$E$15,1,0)</f>
        <v>0</v>
      </c>
      <c r="AO12" s="27">
        <f>IF($J12&gt;=Questions!$E$14,1,0)</f>
        <v>1</v>
      </c>
      <c r="AP12" s="27">
        <f>IF($J12=Questions!$E$14,1,0)</f>
        <v>0</v>
      </c>
      <c r="AQ12" s="27">
        <f>IF($J12&lt;=Questions!$E$14,1,0)</f>
        <v>0</v>
      </c>
      <c r="AR12" s="27">
        <f>IF(Questions!$E$13="peu importe le degré d'intérêt",0,LEFT(RIGHT(Questions!$E$13,4),1)*1)</f>
        <v>0</v>
      </c>
      <c r="AS12" s="27">
        <f t="shared" si="1"/>
        <v>4</v>
      </c>
      <c r="AT12" s="27">
        <f>IF(Questions!$E$12="peu importe le niveau",0,LEFT(RIGHT(Questions!$E$12,4),1)*1)</f>
        <v>0</v>
      </c>
      <c r="AU12" s="27">
        <f t="shared" si="2"/>
        <v>1</v>
      </c>
    </row>
    <row r="13" spans="1:47" x14ac:dyDescent="0.25">
      <c r="A13" s="27">
        <f t="shared" si="0"/>
        <v>1</v>
      </c>
      <c r="B13" s="27">
        <f>IF(A13=0,0,1+MAX($B$2:B12))</f>
        <v>12</v>
      </c>
      <c r="C13" t="s">
        <v>30</v>
      </c>
      <c r="D13" t="s">
        <v>31</v>
      </c>
      <c r="E13" t="s">
        <v>234</v>
      </c>
      <c r="F13" t="s">
        <v>34</v>
      </c>
      <c r="G13" t="s">
        <v>60</v>
      </c>
      <c r="H13" t="s">
        <v>15</v>
      </c>
      <c r="I13" t="s">
        <v>11</v>
      </c>
      <c r="J13">
        <v>300</v>
      </c>
      <c r="K13">
        <v>6</v>
      </c>
      <c r="L13">
        <v>18</v>
      </c>
      <c r="M13" t="s">
        <v>6</v>
      </c>
      <c r="N13">
        <v>1</v>
      </c>
      <c r="O13">
        <v>0</v>
      </c>
      <c r="P13">
        <v>1</v>
      </c>
      <c r="Q13">
        <v>1</v>
      </c>
      <c r="R13">
        <v>0</v>
      </c>
      <c r="S13">
        <v>0</v>
      </c>
      <c r="T13" s="11" t="s">
        <v>179</v>
      </c>
      <c r="U13" s="27">
        <f>IF(Questions!$D$7="Peu importe le secteur",1,IF(Questions!$D$7=Liste!C13,1,0))</f>
        <v>1</v>
      </c>
      <c r="V13" s="27">
        <f>IF(Questions!$D$8="Peu importe le département",1,IF(Questions!$D$8=Liste!E13,1,0))</f>
        <v>1</v>
      </c>
      <c r="W13" s="27">
        <f>IF(Questions!$D$9="Peu importe la carte IGN",1,IF(RIGHT(G13,6)=Questions!$D$9,1,IF(LEFT(G13,6)=Questions!$D$9,1,0)))</f>
        <v>1</v>
      </c>
      <c r="X13" s="27">
        <f>IF(Liste!AT13=0,1,IF(Questions!$D$12="précisément",IF(Liste!AU13=Liste!AT13,1,0),IF(Liste!AU13&gt;=Liste!AT13,1,0)))</f>
        <v>1</v>
      </c>
      <c r="Y13" s="27">
        <f>IF(Liste!AR13=0,1,IF(Questions!$D$13="précisément",IF(Liste!AS13=Liste!AR13,1,0),IF(Liste!AS13&gt;=Liste!AR13,1,0)))</f>
        <v>1</v>
      </c>
      <c r="Z13" s="27">
        <f>IF(Questions!$E$14=0,1,IF(Questions!$D$14="Au moins",Liste!AO13,IF(Questions!$D$14="Précisément",Liste!AP13,Liste!AQ13)))</f>
        <v>1</v>
      </c>
      <c r="AA13" s="27">
        <f>IF(Questions!$E$15=0,1,IF(Questions!$D$15="Au moins",Liste!AL13,IF(Questions!$D$15="Précisément",Liste!AM13,Liste!AN13)))</f>
        <v>1</v>
      </c>
      <c r="AB13" s="27">
        <f>IF(Questions!$E$16=0,1,IF(Questions!$D$16="Au moins",Liste!AI13,IF(Questions!$D$16="Précisément",Liste!AJ13,Liste!AK13)))</f>
        <v>1</v>
      </c>
      <c r="AC13" s="27">
        <f>IF(Questions!$D$19="Peu importe",1,IF(Liste!N13=1,1,0))</f>
        <v>1</v>
      </c>
      <c r="AD13" s="27">
        <f>IF(Questions!$D$20="Peu importe",1,IF(Liste!O13=1,1,0))</f>
        <v>1</v>
      </c>
      <c r="AE13" s="27">
        <f>IF(Questions!$D$21="Peu importe",1,IF(Liste!P13=1,1,0))</f>
        <v>1</v>
      </c>
      <c r="AF13" s="27">
        <f>IF(Questions!$D$22="Peu importe",1,IF(Liste!R13=1,1,0))</f>
        <v>1</v>
      </c>
      <c r="AG13" s="27">
        <f>IF(Questions!$D$23="Peu importe",1,IF(Liste!S13=1,1,0))</f>
        <v>1</v>
      </c>
      <c r="AH13" s="27">
        <f>IF(Questions!$D$24="Peu importe",1,IF(Liste!Q13=1,1,0))</f>
        <v>1</v>
      </c>
      <c r="AI13" s="27">
        <f>IF($L13&gt;=Questions!$E$16,1,0)</f>
        <v>1</v>
      </c>
      <c r="AJ13" s="27">
        <f>IF($L13=Questions!$E$16,1,0)</f>
        <v>0</v>
      </c>
      <c r="AK13" s="27">
        <f>IF($L13&lt;=Questions!$E$16,1,0)</f>
        <v>0</v>
      </c>
      <c r="AL13" s="27">
        <f>IF($K13&gt;=Questions!$E$15,1,0)</f>
        <v>1</v>
      </c>
      <c r="AM13" s="27">
        <f>IF($K13=Questions!$E$15,1,0)</f>
        <v>0</v>
      </c>
      <c r="AN13" s="27">
        <f>IF($K13&lt;=Questions!$E$15,1,0)</f>
        <v>0</v>
      </c>
      <c r="AO13" s="27">
        <f>IF($J13&gt;=Questions!$E$14,1,0)</f>
        <v>1</v>
      </c>
      <c r="AP13" s="27">
        <f>IF($J13=Questions!$E$14,1,0)</f>
        <v>0</v>
      </c>
      <c r="AQ13" s="27">
        <f>IF($J13&lt;=Questions!$E$14,1,0)</f>
        <v>0</v>
      </c>
      <c r="AR13" s="27">
        <f>IF(Questions!$E$13="peu importe le degré d'intérêt",0,LEFT(RIGHT(Questions!$E$13,4),1)*1)</f>
        <v>0</v>
      </c>
      <c r="AS13" s="27">
        <f t="shared" si="1"/>
        <v>3</v>
      </c>
      <c r="AT13" s="27">
        <f>IF(Questions!$E$12="peu importe le niveau",0,LEFT(RIGHT(Questions!$E$12,4),1)*1)</f>
        <v>0</v>
      </c>
      <c r="AU13" s="27">
        <f t="shared" si="2"/>
        <v>4</v>
      </c>
    </row>
    <row r="14" spans="1:47" x14ac:dyDescent="0.25">
      <c r="A14" s="27">
        <f t="shared" si="0"/>
        <v>1</v>
      </c>
      <c r="B14" s="27">
        <f>IF(A14=0,0,1+MAX($B$2:B13))</f>
        <v>13</v>
      </c>
      <c r="C14" t="s">
        <v>30</v>
      </c>
      <c r="D14" t="s">
        <v>31</v>
      </c>
      <c r="E14" t="s">
        <v>234</v>
      </c>
      <c r="F14" t="s">
        <v>35</v>
      </c>
      <c r="G14" t="s">
        <v>60</v>
      </c>
      <c r="H14" t="s">
        <v>10</v>
      </c>
      <c r="I14" t="s">
        <v>11</v>
      </c>
      <c r="J14">
        <v>400</v>
      </c>
      <c r="K14">
        <v>3.5</v>
      </c>
      <c r="L14">
        <v>9</v>
      </c>
      <c r="M14" t="s">
        <v>6</v>
      </c>
      <c r="N14">
        <v>1</v>
      </c>
      <c r="O14">
        <v>1</v>
      </c>
      <c r="P14">
        <v>0</v>
      </c>
      <c r="Q14">
        <v>1</v>
      </c>
      <c r="R14">
        <v>0</v>
      </c>
      <c r="S14">
        <v>0</v>
      </c>
      <c r="T14" t="s">
        <v>180</v>
      </c>
      <c r="U14" s="27">
        <f>IF(Questions!$D$7="Peu importe le secteur",1,IF(Questions!$D$7=Liste!C14,1,0))</f>
        <v>1</v>
      </c>
      <c r="V14" s="27">
        <f>IF(Questions!$D$8="Peu importe le département",1,IF(Questions!$D$8=Liste!E14,1,0))</f>
        <v>1</v>
      </c>
      <c r="W14" s="27">
        <f>IF(Questions!$D$9="Peu importe la carte IGN",1,IF(RIGHT(G14,6)=Questions!$D$9,1,IF(LEFT(G14,6)=Questions!$D$9,1,0)))</f>
        <v>1</v>
      </c>
      <c r="X14" s="27">
        <f>IF(Liste!AT14=0,1,IF(Questions!$D$12="précisément",IF(Liste!AU14=Liste!AT14,1,0),IF(Liste!AU14&gt;=Liste!AT14,1,0)))</f>
        <v>1</v>
      </c>
      <c r="Y14" s="27">
        <f>IF(Liste!AR14=0,1,IF(Questions!$D$13="précisément",IF(Liste!AS14=Liste!AR14,1,0),IF(Liste!AS14&gt;=Liste!AR14,1,0)))</f>
        <v>1</v>
      </c>
      <c r="Z14" s="27">
        <f>IF(Questions!$E$14=0,1,IF(Questions!$D$14="Au moins",Liste!AO14,IF(Questions!$D$14="Précisément",Liste!AP14,Liste!AQ14)))</f>
        <v>1</v>
      </c>
      <c r="AA14" s="27">
        <f>IF(Questions!$E$15=0,1,IF(Questions!$D$15="Au moins",Liste!AL14,IF(Questions!$D$15="Précisément",Liste!AM14,Liste!AN14)))</f>
        <v>1</v>
      </c>
      <c r="AB14" s="27">
        <f>IF(Questions!$E$16=0,1,IF(Questions!$D$16="Au moins",Liste!AI14,IF(Questions!$D$16="Précisément",Liste!AJ14,Liste!AK14)))</f>
        <v>1</v>
      </c>
      <c r="AC14" s="27">
        <f>IF(Questions!$D$19="Peu importe",1,IF(Liste!N14=1,1,0))</f>
        <v>1</v>
      </c>
      <c r="AD14" s="27">
        <f>IF(Questions!$D$20="Peu importe",1,IF(Liste!O14=1,1,0))</f>
        <v>1</v>
      </c>
      <c r="AE14" s="27">
        <f>IF(Questions!$D$21="Peu importe",1,IF(Liste!P14=1,1,0))</f>
        <v>1</v>
      </c>
      <c r="AF14" s="27">
        <f>IF(Questions!$D$22="Peu importe",1,IF(Liste!R14=1,1,0))</f>
        <v>1</v>
      </c>
      <c r="AG14" s="27">
        <f>IF(Questions!$D$23="Peu importe",1,IF(Liste!S14=1,1,0))</f>
        <v>1</v>
      </c>
      <c r="AH14" s="27">
        <f>IF(Questions!$D$24="Peu importe",1,IF(Liste!Q14=1,1,0))</f>
        <v>1</v>
      </c>
      <c r="AI14" s="27">
        <f>IF($L14&gt;=Questions!$E$16,1,0)</f>
        <v>1</v>
      </c>
      <c r="AJ14" s="27">
        <f>IF($L14=Questions!$E$16,1,0)</f>
        <v>0</v>
      </c>
      <c r="AK14" s="27">
        <f>IF($L14&lt;=Questions!$E$16,1,0)</f>
        <v>0</v>
      </c>
      <c r="AL14" s="27">
        <f>IF($K14&gt;=Questions!$E$15,1,0)</f>
        <v>1</v>
      </c>
      <c r="AM14" s="27">
        <f>IF($K14=Questions!$E$15,1,0)</f>
        <v>0</v>
      </c>
      <c r="AN14" s="27">
        <f>IF($K14&lt;=Questions!$E$15,1,0)</f>
        <v>0</v>
      </c>
      <c r="AO14" s="27">
        <f>IF($J14&gt;=Questions!$E$14,1,0)</f>
        <v>1</v>
      </c>
      <c r="AP14" s="27">
        <f>IF($J14=Questions!$E$14,1,0)</f>
        <v>0</v>
      </c>
      <c r="AQ14" s="27">
        <f>IF($J14&lt;=Questions!$E$14,1,0)</f>
        <v>0</v>
      </c>
      <c r="AR14" s="27">
        <f>IF(Questions!$E$13="peu importe le degré d'intérêt",0,LEFT(RIGHT(Questions!$E$13,4),1)*1)</f>
        <v>0</v>
      </c>
      <c r="AS14" s="27">
        <f t="shared" si="1"/>
        <v>3</v>
      </c>
      <c r="AT14" s="27">
        <f>IF(Questions!$E$12="peu importe le niveau",0,LEFT(RIGHT(Questions!$E$12,4),1)*1)</f>
        <v>0</v>
      </c>
      <c r="AU14" s="27">
        <f t="shared" si="2"/>
        <v>3</v>
      </c>
    </row>
    <row r="15" spans="1:47" x14ac:dyDescent="0.25">
      <c r="A15" s="27">
        <f t="shared" si="0"/>
        <v>1</v>
      </c>
      <c r="B15" s="27">
        <f>IF(A15=0,0,1+MAX($B$2:B14))</f>
        <v>14</v>
      </c>
      <c r="C15" t="s">
        <v>30</v>
      </c>
      <c r="D15" t="s">
        <v>36</v>
      </c>
      <c r="E15" t="s">
        <v>234</v>
      </c>
      <c r="F15" t="s">
        <v>37</v>
      </c>
      <c r="G15" t="s">
        <v>60</v>
      </c>
      <c r="H15" t="s">
        <v>3</v>
      </c>
      <c r="I15" t="s">
        <v>5</v>
      </c>
      <c r="J15">
        <v>300</v>
      </c>
      <c r="K15">
        <v>3</v>
      </c>
      <c r="L15">
        <v>9</v>
      </c>
      <c r="M15" t="s">
        <v>6</v>
      </c>
      <c r="N15">
        <v>0</v>
      </c>
      <c r="O15">
        <v>1</v>
      </c>
      <c r="P15">
        <v>0</v>
      </c>
      <c r="Q15">
        <v>1</v>
      </c>
      <c r="R15">
        <v>0</v>
      </c>
      <c r="S15">
        <v>0</v>
      </c>
      <c r="T15" t="s">
        <v>181</v>
      </c>
      <c r="U15" s="27">
        <f>IF(Questions!$D$7="Peu importe le secteur",1,IF(Questions!$D$7=Liste!C15,1,0))</f>
        <v>1</v>
      </c>
      <c r="V15" s="27">
        <f>IF(Questions!$D$8="Peu importe le département",1,IF(Questions!$D$8=Liste!E15,1,0))</f>
        <v>1</v>
      </c>
      <c r="W15" s="27">
        <f>IF(Questions!$D$9="Peu importe la carte IGN",1,IF(RIGHT(G15,6)=Questions!$D$9,1,IF(LEFT(G15,6)=Questions!$D$9,1,0)))</f>
        <v>1</v>
      </c>
      <c r="X15" s="27">
        <f>IF(Liste!AT15=0,1,IF(Questions!$D$12="précisément",IF(Liste!AU15=Liste!AT15,1,0),IF(Liste!AU15&gt;=Liste!AT15,1,0)))</f>
        <v>1</v>
      </c>
      <c r="Y15" s="27">
        <f>IF(Liste!AR15=0,1,IF(Questions!$D$13="précisément",IF(Liste!AS15=Liste!AR15,1,0),IF(Liste!AS15&gt;=Liste!AR15,1,0)))</f>
        <v>1</v>
      </c>
      <c r="Z15" s="27">
        <f>IF(Questions!$E$14=0,1,IF(Questions!$D$14="Au moins",Liste!AO15,IF(Questions!$D$14="Précisément",Liste!AP15,Liste!AQ15)))</f>
        <v>1</v>
      </c>
      <c r="AA15" s="27">
        <f>IF(Questions!$E$15=0,1,IF(Questions!$D$15="Au moins",Liste!AL15,IF(Questions!$D$15="Précisément",Liste!AM15,Liste!AN15)))</f>
        <v>1</v>
      </c>
      <c r="AB15" s="27">
        <f>IF(Questions!$E$16=0,1,IF(Questions!$D$16="Au moins",Liste!AI15,IF(Questions!$D$16="Précisément",Liste!AJ15,Liste!AK15)))</f>
        <v>1</v>
      </c>
      <c r="AC15" s="27">
        <f>IF(Questions!$D$19="Peu importe",1,IF(Liste!N15=1,1,0))</f>
        <v>1</v>
      </c>
      <c r="AD15" s="27">
        <f>IF(Questions!$D$20="Peu importe",1,IF(Liste!O15=1,1,0))</f>
        <v>1</v>
      </c>
      <c r="AE15" s="27">
        <f>IF(Questions!$D$21="Peu importe",1,IF(Liste!P15=1,1,0))</f>
        <v>1</v>
      </c>
      <c r="AF15" s="27">
        <f>IF(Questions!$D$22="Peu importe",1,IF(Liste!R15=1,1,0))</f>
        <v>1</v>
      </c>
      <c r="AG15" s="27">
        <f>IF(Questions!$D$23="Peu importe",1,IF(Liste!S15=1,1,0))</f>
        <v>1</v>
      </c>
      <c r="AH15" s="27">
        <f>IF(Questions!$D$24="Peu importe",1,IF(Liste!Q15=1,1,0))</f>
        <v>1</v>
      </c>
      <c r="AI15" s="27">
        <f>IF($L15&gt;=Questions!$E$16,1,0)</f>
        <v>1</v>
      </c>
      <c r="AJ15" s="27">
        <f>IF($L15=Questions!$E$16,1,0)</f>
        <v>0</v>
      </c>
      <c r="AK15" s="27">
        <f>IF($L15&lt;=Questions!$E$16,1,0)</f>
        <v>0</v>
      </c>
      <c r="AL15" s="27">
        <f>IF($K15&gt;=Questions!$E$15,1,0)</f>
        <v>1</v>
      </c>
      <c r="AM15" s="27">
        <f>IF($K15=Questions!$E$15,1,0)</f>
        <v>0</v>
      </c>
      <c r="AN15" s="27">
        <f>IF($K15&lt;=Questions!$E$15,1,0)</f>
        <v>0</v>
      </c>
      <c r="AO15" s="27">
        <f>IF($J15&gt;=Questions!$E$14,1,0)</f>
        <v>1</v>
      </c>
      <c r="AP15" s="27">
        <f>IF($J15=Questions!$E$14,1,0)</f>
        <v>0</v>
      </c>
      <c r="AQ15" s="27">
        <f>IF($J15&lt;=Questions!$E$14,1,0)</f>
        <v>0</v>
      </c>
      <c r="AR15" s="27">
        <f>IF(Questions!$E$13="peu importe le degré d'intérêt",0,LEFT(RIGHT(Questions!$E$13,4),1)*1)</f>
        <v>0</v>
      </c>
      <c r="AS15" s="27">
        <f t="shared" si="1"/>
        <v>4</v>
      </c>
      <c r="AT15" s="27">
        <f>IF(Questions!$E$12="peu importe le niveau",0,LEFT(RIGHT(Questions!$E$12,4),1)*1)</f>
        <v>0</v>
      </c>
      <c r="AU15" s="27">
        <f t="shared" si="2"/>
        <v>2</v>
      </c>
    </row>
    <row r="16" spans="1:47" x14ac:dyDescent="0.25">
      <c r="A16" s="27">
        <f t="shared" si="0"/>
        <v>1</v>
      </c>
      <c r="B16" s="27">
        <f>IF(A16=0,0,1+MAX($B$2:B15))</f>
        <v>15</v>
      </c>
      <c r="C16" t="s">
        <v>30</v>
      </c>
      <c r="D16" t="s">
        <v>36</v>
      </c>
      <c r="E16" t="s">
        <v>234</v>
      </c>
      <c r="F16" t="s">
        <v>38</v>
      </c>
      <c r="G16" t="s">
        <v>60</v>
      </c>
      <c r="H16" t="s">
        <v>59</v>
      </c>
      <c r="I16" t="s">
        <v>20</v>
      </c>
      <c r="J16">
        <v>0</v>
      </c>
      <c r="K16">
        <v>1</v>
      </c>
      <c r="L16">
        <v>2</v>
      </c>
      <c r="M16" t="s">
        <v>6</v>
      </c>
      <c r="N16">
        <v>0</v>
      </c>
      <c r="O16">
        <v>0</v>
      </c>
      <c r="P16">
        <v>0</v>
      </c>
      <c r="Q16">
        <v>1</v>
      </c>
      <c r="R16">
        <v>0</v>
      </c>
      <c r="S16">
        <v>1</v>
      </c>
      <c r="T16" t="s">
        <v>182</v>
      </c>
      <c r="U16" s="27">
        <f>IF(Questions!$D$7="Peu importe le secteur",1,IF(Questions!$D$7=Liste!C16,1,0))</f>
        <v>1</v>
      </c>
      <c r="V16" s="27">
        <f>IF(Questions!$D$8="Peu importe le département",1,IF(Questions!$D$8=Liste!E16,1,0))</f>
        <v>1</v>
      </c>
      <c r="W16" s="27">
        <f>IF(Questions!$D$9="Peu importe la carte IGN",1,IF(RIGHT(G16,6)=Questions!$D$9,1,IF(LEFT(G16,6)=Questions!$D$9,1,0)))</f>
        <v>1</v>
      </c>
      <c r="X16" s="27">
        <f>IF(Liste!AT16=0,1,IF(Questions!$D$12="précisément",IF(Liste!AU16=Liste!AT16,1,0),IF(Liste!AU16&gt;=Liste!AT16,1,0)))</f>
        <v>1</v>
      </c>
      <c r="Y16" s="27">
        <f>IF(Liste!AR16=0,1,IF(Questions!$D$13="précisément",IF(Liste!AS16=Liste!AR16,1,0),IF(Liste!AS16&gt;=Liste!AR16,1,0)))</f>
        <v>1</v>
      </c>
      <c r="Z16" s="27">
        <f>IF(Questions!$E$14=0,1,IF(Questions!$D$14="Au moins",Liste!AO16,IF(Questions!$D$14="Précisément",Liste!AP16,Liste!AQ16)))</f>
        <v>1</v>
      </c>
      <c r="AA16" s="27">
        <f>IF(Questions!$E$15=0,1,IF(Questions!$D$15="Au moins",Liste!AL16,IF(Questions!$D$15="Précisément",Liste!AM16,Liste!AN16)))</f>
        <v>1</v>
      </c>
      <c r="AB16" s="27">
        <f>IF(Questions!$E$16=0,1,IF(Questions!$D$16="Au moins",Liste!AI16,IF(Questions!$D$16="Précisément",Liste!AJ16,Liste!AK16)))</f>
        <v>1</v>
      </c>
      <c r="AC16" s="27">
        <f>IF(Questions!$D$19="Peu importe",1,IF(Liste!N16=1,1,0))</f>
        <v>1</v>
      </c>
      <c r="AD16" s="27">
        <f>IF(Questions!$D$20="Peu importe",1,IF(Liste!O16=1,1,0))</f>
        <v>1</v>
      </c>
      <c r="AE16" s="27">
        <f>IF(Questions!$D$21="Peu importe",1,IF(Liste!P16=1,1,0))</f>
        <v>1</v>
      </c>
      <c r="AF16" s="27">
        <f>IF(Questions!$D$22="Peu importe",1,IF(Liste!R16=1,1,0))</f>
        <v>1</v>
      </c>
      <c r="AG16" s="27">
        <f>IF(Questions!$D$23="Peu importe",1,IF(Liste!S16=1,1,0))</f>
        <v>1</v>
      </c>
      <c r="AH16" s="27">
        <f>IF(Questions!$D$24="Peu importe",1,IF(Liste!Q16=1,1,0))</f>
        <v>1</v>
      </c>
      <c r="AI16" s="27">
        <f>IF($L16&gt;=Questions!$E$16,1,0)</f>
        <v>1</v>
      </c>
      <c r="AJ16" s="27">
        <f>IF($L16=Questions!$E$16,1,0)</f>
        <v>0</v>
      </c>
      <c r="AK16" s="27">
        <f>IF($L16&lt;=Questions!$E$16,1,0)</f>
        <v>0</v>
      </c>
      <c r="AL16" s="27">
        <f>IF($K16&gt;=Questions!$E$15,1,0)</f>
        <v>1</v>
      </c>
      <c r="AM16" s="27">
        <f>IF($K16=Questions!$E$15,1,0)</f>
        <v>0</v>
      </c>
      <c r="AN16" s="27">
        <f>IF($K16&lt;=Questions!$E$15,1,0)</f>
        <v>0</v>
      </c>
      <c r="AO16" s="27">
        <f>IF($J16&gt;=Questions!$E$14,1,0)</f>
        <v>1</v>
      </c>
      <c r="AP16" s="27">
        <f>IF($J16=Questions!$E$14,1,0)</f>
        <v>1</v>
      </c>
      <c r="AQ16" s="27">
        <f>IF($J16&lt;=Questions!$E$14,1,0)</f>
        <v>1</v>
      </c>
      <c r="AR16" s="27">
        <f>IF(Questions!$E$13="peu importe le degré d'intérêt",0,LEFT(RIGHT(Questions!$E$13,4),1)*1)</f>
        <v>0</v>
      </c>
      <c r="AS16" s="27">
        <f t="shared" si="1"/>
        <v>2</v>
      </c>
      <c r="AT16" s="27">
        <f>IF(Questions!$E$12="peu importe le niveau",0,LEFT(RIGHT(Questions!$E$12,4),1)*1)</f>
        <v>0</v>
      </c>
      <c r="AU16" s="27">
        <f t="shared" si="2"/>
        <v>1</v>
      </c>
    </row>
    <row r="17" spans="1:47" x14ac:dyDescent="0.25">
      <c r="A17" s="27">
        <f t="shared" si="0"/>
        <v>1</v>
      </c>
      <c r="B17" s="27">
        <f>IF(A17=0,0,1+MAX($B$2:B16))</f>
        <v>16</v>
      </c>
      <c r="C17" t="s">
        <v>30</v>
      </c>
      <c r="D17" t="s">
        <v>39</v>
      </c>
      <c r="E17" t="s">
        <v>234</v>
      </c>
      <c r="F17" t="s">
        <v>40</v>
      </c>
      <c r="G17" t="s">
        <v>61</v>
      </c>
      <c r="H17" t="s">
        <v>10</v>
      </c>
      <c r="I17" t="s">
        <v>20</v>
      </c>
      <c r="J17">
        <v>350</v>
      </c>
      <c r="K17">
        <v>6</v>
      </c>
      <c r="L17">
        <v>18</v>
      </c>
      <c r="M17" t="s">
        <v>6</v>
      </c>
      <c r="N17">
        <v>1</v>
      </c>
      <c r="O17">
        <v>0</v>
      </c>
      <c r="P17">
        <v>0</v>
      </c>
      <c r="Q17">
        <v>0</v>
      </c>
      <c r="R17">
        <v>0</v>
      </c>
      <c r="S17">
        <v>0</v>
      </c>
      <c r="T17" t="s">
        <v>183</v>
      </c>
      <c r="U17" s="27">
        <f>IF(Questions!$D$7="Peu importe le secteur",1,IF(Questions!$D$7=Liste!C17,1,0))</f>
        <v>1</v>
      </c>
      <c r="V17" s="27">
        <f>IF(Questions!$D$8="Peu importe le département",1,IF(Questions!$D$8=Liste!E17,1,0))</f>
        <v>1</v>
      </c>
      <c r="W17" s="27">
        <f>IF(Questions!$D$9="Peu importe la carte IGN",1,IF(RIGHT(G17,6)=Questions!$D$9,1,IF(LEFT(G17,6)=Questions!$D$9,1,0)))</f>
        <v>1</v>
      </c>
      <c r="X17" s="27">
        <f>IF(Liste!AT17=0,1,IF(Questions!$D$12="précisément",IF(Liste!AU17=Liste!AT17,1,0),IF(Liste!AU17&gt;=Liste!AT17,1,0)))</f>
        <v>1</v>
      </c>
      <c r="Y17" s="27">
        <f>IF(Liste!AR17=0,1,IF(Questions!$D$13="précisément",IF(Liste!AS17=Liste!AR17,1,0),IF(Liste!AS17&gt;=Liste!AR17,1,0)))</f>
        <v>1</v>
      </c>
      <c r="Z17" s="27">
        <f>IF(Questions!$E$14=0,1,IF(Questions!$D$14="Au moins",Liste!AO17,IF(Questions!$D$14="Précisément",Liste!AP17,Liste!AQ17)))</f>
        <v>1</v>
      </c>
      <c r="AA17" s="27">
        <f>IF(Questions!$E$15=0,1,IF(Questions!$D$15="Au moins",Liste!AL17,IF(Questions!$D$15="Précisément",Liste!AM17,Liste!AN17)))</f>
        <v>1</v>
      </c>
      <c r="AB17" s="27">
        <f>IF(Questions!$E$16=0,1,IF(Questions!$D$16="Au moins",Liste!AI17,IF(Questions!$D$16="Précisément",Liste!AJ17,Liste!AK17)))</f>
        <v>1</v>
      </c>
      <c r="AC17" s="27">
        <f>IF(Questions!$D$19="Peu importe",1,IF(Liste!N17=1,1,0))</f>
        <v>1</v>
      </c>
      <c r="AD17" s="27">
        <f>IF(Questions!$D$20="Peu importe",1,IF(Liste!O17=1,1,0))</f>
        <v>1</v>
      </c>
      <c r="AE17" s="27">
        <f>IF(Questions!$D$21="Peu importe",1,IF(Liste!P17=1,1,0))</f>
        <v>1</v>
      </c>
      <c r="AF17" s="27">
        <f>IF(Questions!$D$22="Peu importe",1,IF(Liste!R17=1,1,0))</f>
        <v>1</v>
      </c>
      <c r="AG17" s="27">
        <f>IF(Questions!$D$23="Peu importe",1,IF(Liste!S17=1,1,0))</f>
        <v>1</v>
      </c>
      <c r="AH17" s="27">
        <f>IF(Questions!$D$24="Peu importe",1,IF(Liste!Q17=1,1,0))</f>
        <v>1</v>
      </c>
      <c r="AI17" s="27">
        <f>IF($L17&gt;=Questions!$E$16,1,0)</f>
        <v>1</v>
      </c>
      <c r="AJ17" s="27">
        <f>IF($L17=Questions!$E$16,1,0)</f>
        <v>0</v>
      </c>
      <c r="AK17" s="27">
        <f>IF($L17&lt;=Questions!$E$16,1,0)</f>
        <v>0</v>
      </c>
      <c r="AL17" s="27">
        <f>IF($K17&gt;=Questions!$E$15,1,0)</f>
        <v>1</v>
      </c>
      <c r="AM17" s="27">
        <f>IF($K17=Questions!$E$15,1,0)</f>
        <v>0</v>
      </c>
      <c r="AN17" s="27">
        <f>IF($K17&lt;=Questions!$E$15,1,0)</f>
        <v>0</v>
      </c>
      <c r="AO17" s="27">
        <f>IF($J17&gt;=Questions!$E$14,1,0)</f>
        <v>1</v>
      </c>
      <c r="AP17" s="27">
        <f>IF($J17=Questions!$E$14,1,0)</f>
        <v>0</v>
      </c>
      <c r="AQ17" s="27">
        <f>IF($J17&lt;=Questions!$E$14,1,0)</f>
        <v>0</v>
      </c>
      <c r="AR17" s="27">
        <f>IF(Questions!$E$13="peu importe le degré d'intérêt",0,LEFT(RIGHT(Questions!$E$13,4),1)*1)</f>
        <v>0</v>
      </c>
      <c r="AS17" s="27">
        <f t="shared" si="1"/>
        <v>2</v>
      </c>
      <c r="AT17" s="27">
        <f>IF(Questions!$E$12="peu importe le niveau",0,LEFT(RIGHT(Questions!$E$12,4),1)*1)</f>
        <v>0</v>
      </c>
      <c r="AU17" s="27">
        <f t="shared" si="2"/>
        <v>3</v>
      </c>
    </row>
    <row r="18" spans="1:47" x14ac:dyDescent="0.25">
      <c r="A18" s="27">
        <f t="shared" si="0"/>
        <v>1</v>
      </c>
      <c r="B18" s="27">
        <f>IF(A18=0,0,1+MAX($B$2:B17))</f>
        <v>17</v>
      </c>
      <c r="C18" t="s">
        <v>30</v>
      </c>
      <c r="D18" t="s">
        <v>39</v>
      </c>
      <c r="E18" t="s">
        <v>234</v>
      </c>
      <c r="F18" t="s">
        <v>41</v>
      </c>
      <c r="G18" t="s">
        <v>61</v>
      </c>
      <c r="H18" t="s">
        <v>59</v>
      </c>
      <c r="I18" t="s">
        <v>20</v>
      </c>
      <c r="J18">
        <v>100</v>
      </c>
      <c r="K18">
        <v>2</v>
      </c>
      <c r="L18">
        <v>5</v>
      </c>
      <c r="M18" t="s">
        <v>6</v>
      </c>
      <c r="N18">
        <v>0</v>
      </c>
      <c r="O18">
        <v>0</v>
      </c>
      <c r="P18">
        <v>0</v>
      </c>
      <c r="Q18">
        <v>1</v>
      </c>
      <c r="R18">
        <v>0</v>
      </c>
      <c r="S18">
        <v>0</v>
      </c>
      <c r="T18" t="s">
        <v>184</v>
      </c>
      <c r="U18" s="27">
        <f>IF(Questions!$D$7="Peu importe le secteur",1,IF(Questions!$D$7=Liste!C18,1,0))</f>
        <v>1</v>
      </c>
      <c r="V18" s="27">
        <f>IF(Questions!$D$8="Peu importe le département",1,IF(Questions!$D$8=Liste!E18,1,0))</f>
        <v>1</v>
      </c>
      <c r="W18" s="27">
        <f>IF(Questions!$D$9="Peu importe la carte IGN",1,IF(RIGHT(G18,6)=Questions!$D$9,1,IF(LEFT(G18,6)=Questions!$D$9,1,0)))</f>
        <v>1</v>
      </c>
      <c r="X18" s="27">
        <f>IF(Liste!AT18=0,1,IF(Questions!$D$12="précisément",IF(Liste!AU18=Liste!AT18,1,0),IF(Liste!AU18&gt;=Liste!AT18,1,0)))</f>
        <v>1</v>
      </c>
      <c r="Y18" s="27">
        <f>IF(Liste!AR18=0,1,IF(Questions!$D$13="précisément",IF(Liste!AS18=Liste!AR18,1,0),IF(Liste!AS18&gt;=Liste!AR18,1,0)))</f>
        <v>1</v>
      </c>
      <c r="Z18" s="27">
        <f>IF(Questions!$E$14=0,1,IF(Questions!$D$14="Au moins",Liste!AO18,IF(Questions!$D$14="Précisément",Liste!AP18,Liste!AQ18)))</f>
        <v>1</v>
      </c>
      <c r="AA18" s="27">
        <f>IF(Questions!$E$15=0,1,IF(Questions!$D$15="Au moins",Liste!AL18,IF(Questions!$D$15="Précisément",Liste!AM18,Liste!AN18)))</f>
        <v>1</v>
      </c>
      <c r="AB18" s="27">
        <f>IF(Questions!$E$16=0,1,IF(Questions!$D$16="Au moins",Liste!AI18,IF(Questions!$D$16="Précisément",Liste!AJ18,Liste!AK18)))</f>
        <v>1</v>
      </c>
      <c r="AC18" s="27">
        <f>IF(Questions!$D$19="Peu importe",1,IF(Liste!N18=1,1,0))</f>
        <v>1</v>
      </c>
      <c r="AD18" s="27">
        <f>IF(Questions!$D$20="Peu importe",1,IF(Liste!O18=1,1,0))</f>
        <v>1</v>
      </c>
      <c r="AE18" s="27">
        <f>IF(Questions!$D$21="Peu importe",1,IF(Liste!P18=1,1,0))</f>
        <v>1</v>
      </c>
      <c r="AF18" s="27">
        <f>IF(Questions!$D$22="Peu importe",1,IF(Liste!R18=1,1,0))</f>
        <v>1</v>
      </c>
      <c r="AG18" s="27">
        <f>IF(Questions!$D$23="Peu importe",1,IF(Liste!S18=1,1,0))</f>
        <v>1</v>
      </c>
      <c r="AH18" s="27">
        <f>IF(Questions!$D$24="Peu importe",1,IF(Liste!Q18=1,1,0))</f>
        <v>1</v>
      </c>
      <c r="AI18" s="27">
        <f>IF($L18&gt;=Questions!$E$16,1,0)</f>
        <v>1</v>
      </c>
      <c r="AJ18" s="27">
        <f>IF($L18=Questions!$E$16,1,0)</f>
        <v>0</v>
      </c>
      <c r="AK18" s="27">
        <f>IF($L18&lt;=Questions!$E$16,1,0)</f>
        <v>0</v>
      </c>
      <c r="AL18" s="27">
        <f>IF($K18&gt;=Questions!$E$15,1,0)</f>
        <v>1</v>
      </c>
      <c r="AM18" s="27">
        <f>IF($K18=Questions!$E$15,1,0)</f>
        <v>0</v>
      </c>
      <c r="AN18" s="27">
        <f>IF($K18&lt;=Questions!$E$15,1,0)</f>
        <v>0</v>
      </c>
      <c r="AO18" s="27">
        <f>IF($J18&gt;=Questions!$E$14,1,0)</f>
        <v>1</v>
      </c>
      <c r="AP18" s="27">
        <f>IF($J18=Questions!$E$14,1,0)</f>
        <v>0</v>
      </c>
      <c r="AQ18" s="27">
        <f>IF($J18&lt;=Questions!$E$14,1,0)</f>
        <v>0</v>
      </c>
      <c r="AR18" s="27">
        <f>IF(Questions!$E$13="peu importe le degré d'intérêt",0,LEFT(RIGHT(Questions!$E$13,4),1)*1)</f>
        <v>0</v>
      </c>
      <c r="AS18" s="27">
        <f t="shared" si="1"/>
        <v>2</v>
      </c>
      <c r="AT18" s="27">
        <f>IF(Questions!$E$12="peu importe le niveau",0,LEFT(RIGHT(Questions!$E$12,4),1)*1)</f>
        <v>0</v>
      </c>
      <c r="AU18" s="27">
        <f t="shared" si="2"/>
        <v>1</v>
      </c>
    </row>
    <row r="19" spans="1:47" x14ac:dyDescent="0.25">
      <c r="A19" s="27">
        <f t="shared" si="0"/>
        <v>1</v>
      </c>
      <c r="B19" s="27">
        <f>IF(A19=0,0,1+MAX($B$2:B18))</f>
        <v>18</v>
      </c>
      <c r="C19" t="s">
        <v>30</v>
      </c>
      <c r="D19" t="s">
        <v>42</v>
      </c>
      <c r="E19" t="s">
        <v>234</v>
      </c>
      <c r="F19" t="s">
        <v>43</v>
      </c>
      <c r="G19" t="s">
        <v>60</v>
      </c>
      <c r="H19" t="s">
        <v>3</v>
      </c>
      <c r="I19" t="s">
        <v>20</v>
      </c>
      <c r="J19">
        <v>200</v>
      </c>
      <c r="K19">
        <v>3.5</v>
      </c>
      <c r="L19">
        <v>11</v>
      </c>
      <c r="M19" t="s">
        <v>6</v>
      </c>
      <c r="N19">
        <v>1</v>
      </c>
      <c r="O19">
        <v>0</v>
      </c>
      <c r="P19">
        <v>0</v>
      </c>
      <c r="Q19">
        <v>0</v>
      </c>
      <c r="R19">
        <v>0</v>
      </c>
      <c r="S19">
        <v>1</v>
      </c>
      <c r="T19" t="s">
        <v>185</v>
      </c>
      <c r="U19" s="27">
        <f>IF(Questions!$D$7="Peu importe le secteur",1,IF(Questions!$D$7=Liste!C19,1,0))</f>
        <v>1</v>
      </c>
      <c r="V19" s="27">
        <f>IF(Questions!$D$8="Peu importe le département",1,IF(Questions!$D$8=Liste!E19,1,0))</f>
        <v>1</v>
      </c>
      <c r="W19" s="27">
        <f>IF(Questions!$D$9="Peu importe la carte IGN",1,IF(RIGHT(G19,6)=Questions!$D$9,1,IF(LEFT(G19,6)=Questions!$D$9,1,0)))</f>
        <v>1</v>
      </c>
      <c r="X19" s="27">
        <f>IF(Liste!AT19=0,1,IF(Questions!$D$12="précisément",IF(Liste!AU19=Liste!AT19,1,0),IF(Liste!AU19&gt;=Liste!AT19,1,0)))</f>
        <v>1</v>
      </c>
      <c r="Y19" s="27">
        <f>IF(Liste!AR19=0,1,IF(Questions!$D$13="précisément",IF(Liste!AS19=Liste!AR19,1,0),IF(Liste!AS19&gt;=Liste!AR19,1,0)))</f>
        <v>1</v>
      </c>
      <c r="Z19" s="27">
        <f>IF(Questions!$E$14=0,1,IF(Questions!$D$14="Au moins",Liste!AO19,IF(Questions!$D$14="Précisément",Liste!AP19,Liste!AQ19)))</f>
        <v>1</v>
      </c>
      <c r="AA19" s="27">
        <f>IF(Questions!$E$15=0,1,IF(Questions!$D$15="Au moins",Liste!AL19,IF(Questions!$D$15="Précisément",Liste!AM19,Liste!AN19)))</f>
        <v>1</v>
      </c>
      <c r="AB19" s="27">
        <f>IF(Questions!$E$16=0,1,IF(Questions!$D$16="Au moins",Liste!AI19,IF(Questions!$D$16="Précisément",Liste!AJ19,Liste!AK19)))</f>
        <v>1</v>
      </c>
      <c r="AC19" s="27">
        <f>IF(Questions!$D$19="Peu importe",1,IF(Liste!N19=1,1,0))</f>
        <v>1</v>
      </c>
      <c r="AD19" s="27">
        <f>IF(Questions!$D$20="Peu importe",1,IF(Liste!O19=1,1,0))</f>
        <v>1</v>
      </c>
      <c r="AE19" s="27">
        <f>IF(Questions!$D$21="Peu importe",1,IF(Liste!P19=1,1,0))</f>
        <v>1</v>
      </c>
      <c r="AF19" s="27">
        <f>IF(Questions!$D$22="Peu importe",1,IF(Liste!R19=1,1,0))</f>
        <v>1</v>
      </c>
      <c r="AG19" s="27">
        <f>IF(Questions!$D$23="Peu importe",1,IF(Liste!S19=1,1,0))</f>
        <v>1</v>
      </c>
      <c r="AH19" s="27">
        <f>IF(Questions!$D$24="Peu importe",1,IF(Liste!Q19=1,1,0))</f>
        <v>1</v>
      </c>
      <c r="AI19" s="27">
        <f>IF($L19&gt;=Questions!$E$16,1,0)</f>
        <v>1</v>
      </c>
      <c r="AJ19" s="27">
        <f>IF($L19=Questions!$E$16,1,0)</f>
        <v>0</v>
      </c>
      <c r="AK19" s="27">
        <f>IF($L19&lt;=Questions!$E$16,1,0)</f>
        <v>0</v>
      </c>
      <c r="AL19" s="27">
        <f>IF($K19&gt;=Questions!$E$15,1,0)</f>
        <v>1</v>
      </c>
      <c r="AM19" s="27">
        <f>IF($K19=Questions!$E$15,1,0)</f>
        <v>0</v>
      </c>
      <c r="AN19" s="27">
        <f>IF($K19&lt;=Questions!$E$15,1,0)</f>
        <v>0</v>
      </c>
      <c r="AO19" s="27">
        <f>IF($J19&gt;=Questions!$E$14,1,0)</f>
        <v>1</v>
      </c>
      <c r="AP19" s="27">
        <f>IF($J19=Questions!$E$14,1,0)</f>
        <v>0</v>
      </c>
      <c r="AQ19" s="27">
        <f>IF($J19&lt;=Questions!$E$14,1,0)</f>
        <v>0</v>
      </c>
      <c r="AR19" s="27">
        <f>IF(Questions!$E$13="peu importe le degré d'intérêt",0,LEFT(RIGHT(Questions!$E$13,4),1)*1)</f>
        <v>0</v>
      </c>
      <c r="AS19" s="27">
        <f t="shared" si="1"/>
        <v>2</v>
      </c>
      <c r="AT19" s="27">
        <f>IF(Questions!$E$12="peu importe le niveau",0,LEFT(RIGHT(Questions!$E$12,4),1)*1)</f>
        <v>0</v>
      </c>
      <c r="AU19" s="27">
        <f t="shared" si="2"/>
        <v>2</v>
      </c>
    </row>
    <row r="20" spans="1:47" x14ac:dyDescent="0.25">
      <c r="A20" s="27">
        <f t="shared" si="0"/>
        <v>1</v>
      </c>
      <c r="B20" s="27">
        <f>IF(A20=0,0,1+MAX($B$2:B19))</f>
        <v>19</v>
      </c>
      <c r="C20" t="s">
        <v>30</v>
      </c>
      <c r="D20" t="s">
        <v>44</v>
      </c>
      <c r="E20" t="s">
        <v>234</v>
      </c>
      <c r="F20" t="s">
        <v>45</v>
      </c>
      <c r="G20" t="s">
        <v>60</v>
      </c>
      <c r="H20" t="s">
        <v>3</v>
      </c>
      <c r="I20" t="s">
        <v>11</v>
      </c>
      <c r="J20">
        <v>150</v>
      </c>
      <c r="K20">
        <v>4.5</v>
      </c>
      <c r="L20">
        <v>14</v>
      </c>
      <c r="M20" t="s">
        <v>6</v>
      </c>
      <c r="N20">
        <v>0</v>
      </c>
      <c r="O20">
        <v>0</v>
      </c>
      <c r="P20">
        <v>0</v>
      </c>
      <c r="Q20">
        <v>1</v>
      </c>
      <c r="R20">
        <v>0</v>
      </c>
      <c r="S20">
        <v>0</v>
      </c>
      <c r="T20" t="s">
        <v>186</v>
      </c>
      <c r="U20" s="27">
        <f>IF(Questions!$D$7="Peu importe le secteur",1,IF(Questions!$D$7=Liste!C20,1,0))</f>
        <v>1</v>
      </c>
      <c r="V20" s="27">
        <f>IF(Questions!$D$8="Peu importe le département",1,IF(Questions!$D$8=Liste!E20,1,0))</f>
        <v>1</v>
      </c>
      <c r="W20" s="27">
        <f>IF(Questions!$D$9="Peu importe la carte IGN",1,IF(RIGHT(G20,6)=Questions!$D$9,1,IF(LEFT(G20,6)=Questions!$D$9,1,0)))</f>
        <v>1</v>
      </c>
      <c r="X20" s="27">
        <f>IF(Liste!AT20=0,1,IF(Questions!$D$12="précisément",IF(Liste!AU20=Liste!AT20,1,0),IF(Liste!AU20&gt;=Liste!AT20,1,0)))</f>
        <v>1</v>
      </c>
      <c r="Y20" s="27">
        <f>IF(Liste!AR20=0,1,IF(Questions!$D$13="précisément",IF(Liste!AS20=Liste!AR20,1,0),IF(Liste!AS20&gt;=Liste!AR20,1,0)))</f>
        <v>1</v>
      </c>
      <c r="Z20" s="27">
        <f>IF(Questions!$E$14=0,1,IF(Questions!$D$14="Au moins",Liste!AO20,IF(Questions!$D$14="Précisément",Liste!AP20,Liste!AQ20)))</f>
        <v>1</v>
      </c>
      <c r="AA20" s="27">
        <f>IF(Questions!$E$15=0,1,IF(Questions!$D$15="Au moins",Liste!AL20,IF(Questions!$D$15="Précisément",Liste!AM20,Liste!AN20)))</f>
        <v>1</v>
      </c>
      <c r="AB20" s="27">
        <f>IF(Questions!$E$16=0,1,IF(Questions!$D$16="Au moins",Liste!AI20,IF(Questions!$D$16="Précisément",Liste!AJ20,Liste!AK20)))</f>
        <v>1</v>
      </c>
      <c r="AC20" s="27">
        <f>IF(Questions!$D$19="Peu importe",1,IF(Liste!N20=1,1,0))</f>
        <v>1</v>
      </c>
      <c r="AD20" s="27">
        <f>IF(Questions!$D$20="Peu importe",1,IF(Liste!O20=1,1,0))</f>
        <v>1</v>
      </c>
      <c r="AE20" s="27">
        <f>IF(Questions!$D$21="Peu importe",1,IF(Liste!P20=1,1,0))</f>
        <v>1</v>
      </c>
      <c r="AF20" s="27">
        <f>IF(Questions!$D$22="Peu importe",1,IF(Liste!R20=1,1,0))</f>
        <v>1</v>
      </c>
      <c r="AG20" s="27">
        <f>IF(Questions!$D$23="Peu importe",1,IF(Liste!S20=1,1,0))</f>
        <v>1</v>
      </c>
      <c r="AH20" s="27">
        <f>IF(Questions!$D$24="Peu importe",1,IF(Liste!Q20=1,1,0))</f>
        <v>1</v>
      </c>
      <c r="AI20" s="27">
        <f>IF($L20&gt;=Questions!$E$16,1,0)</f>
        <v>1</v>
      </c>
      <c r="AJ20" s="27">
        <f>IF($L20=Questions!$E$16,1,0)</f>
        <v>0</v>
      </c>
      <c r="AK20" s="27">
        <f>IF($L20&lt;=Questions!$E$16,1,0)</f>
        <v>0</v>
      </c>
      <c r="AL20" s="27">
        <f>IF($K20&gt;=Questions!$E$15,1,0)</f>
        <v>1</v>
      </c>
      <c r="AM20" s="27">
        <f>IF($K20=Questions!$E$15,1,0)</f>
        <v>0</v>
      </c>
      <c r="AN20" s="27">
        <f>IF($K20&lt;=Questions!$E$15,1,0)</f>
        <v>0</v>
      </c>
      <c r="AO20" s="27">
        <f>IF($J20&gt;=Questions!$E$14,1,0)</f>
        <v>1</v>
      </c>
      <c r="AP20" s="27">
        <f>IF($J20=Questions!$E$14,1,0)</f>
        <v>0</v>
      </c>
      <c r="AQ20" s="27">
        <f>IF($J20&lt;=Questions!$E$14,1,0)</f>
        <v>0</v>
      </c>
      <c r="AR20" s="27">
        <f>IF(Questions!$E$13="peu importe le degré d'intérêt",0,LEFT(RIGHT(Questions!$E$13,4),1)*1)</f>
        <v>0</v>
      </c>
      <c r="AS20" s="27">
        <f t="shared" si="1"/>
        <v>3</v>
      </c>
      <c r="AT20" s="27">
        <f>IF(Questions!$E$12="peu importe le niveau",0,LEFT(RIGHT(Questions!$E$12,4),1)*1)</f>
        <v>0</v>
      </c>
      <c r="AU20" s="27">
        <f t="shared" si="2"/>
        <v>2</v>
      </c>
    </row>
    <row r="21" spans="1:47" x14ac:dyDescent="0.25">
      <c r="A21" s="27">
        <f t="shared" si="0"/>
        <v>1</v>
      </c>
      <c r="B21" s="27">
        <f>IF(A21=0,0,1+MAX($B$2:B20))</f>
        <v>20</v>
      </c>
      <c r="C21" t="s">
        <v>30</v>
      </c>
      <c r="D21" t="s">
        <v>36</v>
      </c>
      <c r="E21" t="s">
        <v>234</v>
      </c>
      <c r="F21" t="s">
        <v>46</v>
      </c>
      <c r="G21" t="s">
        <v>60</v>
      </c>
      <c r="H21" t="s">
        <v>59</v>
      </c>
      <c r="I21" t="s">
        <v>20</v>
      </c>
      <c r="J21">
        <v>0</v>
      </c>
      <c r="K21">
        <v>2</v>
      </c>
      <c r="L21">
        <v>6</v>
      </c>
      <c r="M21" t="s">
        <v>6</v>
      </c>
      <c r="N21">
        <v>0</v>
      </c>
      <c r="O21">
        <v>0</v>
      </c>
      <c r="P21">
        <v>1</v>
      </c>
      <c r="Q21">
        <v>0</v>
      </c>
      <c r="R21">
        <v>0</v>
      </c>
      <c r="S21">
        <v>0</v>
      </c>
      <c r="T21" t="s">
        <v>187</v>
      </c>
      <c r="U21" s="27">
        <f>IF(Questions!$D$7="Peu importe le secteur",1,IF(Questions!$D$7=Liste!C21,1,0))</f>
        <v>1</v>
      </c>
      <c r="V21" s="27">
        <f>IF(Questions!$D$8="Peu importe le département",1,IF(Questions!$D$8=Liste!E21,1,0))</f>
        <v>1</v>
      </c>
      <c r="W21" s="27">
        <f>IF(Questions!$D$9="Peu importe la carte IGN",1,IF(RIGHT(G21,6)=Questions!$D$9,1,IF(LEFT(G21,6)=Questions!$D$9,1,0)))</f>
        <v>1</v>
      </c>
      <c r="X21" s="27">
        <f>IF(Liste!AT21=0,1,IF(Questions!$D$12="précisément",IF(Liste!AU21=Liste!AT21,1,0),IF(Liste!AU21&gt;=Liste!AT21,1,0)))</f>
        <v>1</v>
      </c>
      <c r="Y21" s="27">
        <f>IF(Liste!AR21=0,1,IF(Questions!$D$13="précisément",IF(Liste!AS21=Liste!AR21,1,0),IF(Liste!AS21&gt;=Liste!AR21,1,0)))</f>
        <v>1</v>
      </c>
      <c r="Z21" s="27">
        <f>IF(Questions!$E$14=0,1,IF(Questions!$D$14="Au moins",Liste!AO21,IF(Questions!$D$14="Précisément",Liste!AP21,Liste!AQ21)))</f>
        <v>1</v>
      </c>
      <c r="AA21" s="27">
        <f>IF(Questions!$E$15=0,1,IF(Questions!$D$15="Au moins",Liste!AL21,IF(Questions!$D$15="Précisément",Liste!AM21,Liste!AN21)))</f>
        <v>1</v>
      </c>
      <c r="AB21" s="27">
        <f>IF(Questions!$E$16=0,1,IF(Questions!$D$16="Au moins",Liste!AI21,IF(Questions!$D$16="Précisément",Liste!AJ21,Liste!AK21)))</f>
        <v>1</v>
      </c>
      <c r="AC21" s="27">
        <f>IF(Questions!$D$19="Peu importe",1,IF(Liste!N21=1,1,0))</f>
        <v>1</v>
      </c>
      <c r="AD21" s="27">
        <f>IF(Questions!$D$20="Peu importe",1,IF(Liste!O21=1,1,0))</f>
        <v>1</v>
      </c>
      <c r="AE21" s="27">
        <f>IF(Questions!$D$21="Peu importe",1,IF(Liste!P21=1,1,0))</f>
        <v>1</v>
      </c>
      <c r="AF21" s="27">
        <f>IF(Questions!$D$22="Peu importe",1,IF(Liste!R21=1,1,0))</f>
        <v>1</v>
      </c>
      <c r="AG21" s="27">
        <f>IF(Questions!$D$23="Peu importe",1,IF(Liste!S21=1,1,0))</f>
        <v>1</v>
      </c>
      <c r="AH21" s="27">
        <f>IF(Questions!$D$24="Peu importe",1,IF(Liste!Q21=1,1,0))</f>
        <v>1</v>
      </c>
      <c r="AI21" s="27">
        <f>IF($L21&gt;=Questions!$E$16,1,0)</f>
        <v>1</v>
      </c>
      <c r="AJ21" s="27">
        <f>IF($L21=Questions!$E$16,1,0)</f>
        <v>0</v>
      </c>
      <c r="AK21" s="27">
        <f>IF($L21&lt;=Questions!$E$16,1,0)</f>
        <v>0</v>
      </c>
      <c r="AL21" s="27">
        <f>IF($K21&gt;=Questions!$E$15,1,0)</f>
        <v>1</v>
      </c>
      <c r="AM21" s="27">
        <f>IF($K21=Questions!$E$15,1,0)</f>
        <v>0</v>
      </c>
      <c r="AN21" s="27">
        <f>IF($K21&lt;=Questions!$E$15,1,0)</f>
        <v>0</v>
      </c>
      <c r="AO21" s="27">
        <f>IF($J21&gt;=Questions!$E$14,1,0)</f>
        <v>1</v>
      </c>
      <c r="AP21" s="27">
        <f>IF($J21=Questions!$E$14,1,0)</f>
        <v>1</v>
      </c>
      <c r="AQ21" s="27">
        <f>IF($J21&lt;=Questions!$E$14,1,0)</f>
        <v>1</v>
      </c>
      <c r="AR21" s="27">
        <f>IF(Questions!$E$13="peu importe le degré d'intérêt",0,LEFT(RIGHT(Questions!$E$13,4),1)*1)</f>
        <v>0</v>
      </c>
      <c r="AS21" s="27">
        <f t="shared" si="1"/>
        <v>2</v>
      </c>
      <c r="AT21" s="27">
        <f>IF(Questions!$E$12="peu importe le niveau",0,LEFT(RIGHT(Questions!$E$12,4),1)*1)</f>
        <v>0</v>
      </c>
      <c r="AU21" s="27">
        <f t="shared" si="2"/>
        <v>1</v>
      </c>
    </row>
    <row r="22" spans="1:47" x14ac:dyDescent="0.25">
      <c r="A22" s="27">
        <f t="shared" si="0"/>
        <v>1</v>
      </c>
      <c r="B22" s="27">
        <f>IF(A22=0,0,1+MAX($B$2:B21))</f>
        <v>21</v>
      </c>
      <c r="C22" t="s">
        <v>30</v>
      </c>
      <c r="D22" t="s">
        <v>36</v>
      </c>
      <c r="E22" t="s">
        <v>234</v>
      </c>
      <c r="F22" t="s">
        <v>47</v>
      </c>
      <c r="G22" t="s">
        <v>60</v>
      </c>
      <c r="H22" t="s">
        <v>3</v>
      </c>
      <c r="I22" t="s">
        <v>20</v>
      </c>
      <c r="J22">
        <v>200</v>
      </c>
      <c r="K22">
        <v>4</v>
      </c>
      <c r="L22">
        <v>13</v>
      </c>
      <c r="M22" t="s">
        <v>6</v>
      </c>
      <c r="N22">
        <v>1</v>
      </c>
      <c r="O22">
        <v>0</v>
      </c>
      <c r="P22">
        <v>1</v>
      </c>
      <c r="Q22">
        <v>0</v>
      </c>
      <c r="R22">
        <v>0</v>
      </c>
      <c r="S22">
        <v>0</v>
      </c>
      <c r="T22" t="s">
        <v>188</v>
      </c>
      <c r="U22" s="27">
        <f>IF(Questions!$D$7="Peu importe le secteur",1,IF(Questions!$D$7=Liste!C22,1,0))</f>
        <v>1</v>
      </c>
      <c r="V22" s="27">
        <f>IF(Questions!$D$8="Peu importe le département",1,IF(Questions!$D$8=Liste!E22,1,0))</f>
        <v>1</v>
      </c>
      <c r="W22" s="27">
        <f>IF(Questions!$D$9="Peu importe la carte IGN",1,IF(RIGHT(G22,6)=Questions!$D$9,1,IF(LEFT(G22,6)=Questions!$D$9,1,0)))</f>
        <v>1</v>
      </c>
      <c r="X22" s="27">
        <f>IF(Liste!AT22=0,1,IF(Questions!$D$12="précisément",IF(Liste!AU22=Liste!AT22,1,0),IF(Liste!AU22&gt;=Liste!AT22,1,0)))</f>
        <v>1</v>
      </c>
      <c r="Y22" s="27">
        <f>IF(Liste!AR22=0,1,IF(Questions!$D$13="précisément",IF(Liste!AS22=Liste!AR22,1,0),IF(Liste!AS22&gt;=Liste!AR22,1,0)))</f>
        <v>1</v>
      </c>
      <c r="Z22" s="27">
        <f>IF(Questions!$E$14=0,1,IF(Questions!$D$14="Au moins",Liste!AO22,IF(Questions!$D$14="Précisément",Liste!AP22,Liste!AQ22)))</f>
        <v>1</v>
      </c>
      <c r="AA22" s="27">
        <f>IF(Questions!$E$15=0,1,IF(Questions!$D$15="Au moins",Liste!AL22,IF(Questions!$D$15="Précisément",Liste!AM22,Liste!AN22)))</f>
        <v>1</v>
      </c>
      <c r="AB22" s="27">
        <f>IF(Questions!$E$16=0,1,IF(Questions!$D$16="Au moins",Liste!AI22,IF(Questions!$D$16="Précisément",Liste!AJ22,Liste!AK22)))</f>
        <v>1</v>
      </c>
      <c r="AC22" s="27">
        <f>IF(Questions!$D$19="Peu importe",1,IF(Liste!N22=1,1,0))</f>
        <v>1</v>
      </c>
      <c r="AD22" s="27">
        <f>IF(Questions!$D$20="Peu importe",1,IF(Liste!O22=1,1,0))</f>
        <v>1</v>
      </c>
      <c r="AE22" s="27">
        <f>IF(Questions!$D$21="Peu importe",1,IF(Liste!P22=1,1,0))</f>
        <v>1</v>
      </c>
      <c r="AF22" s="27">
        <f>IF(Questions!$D$22="Peu importe",1,IF(Liste!R22=1,1,0))</f>
        <v>1</v>
      </c>
      <c r="AG22" s="27">
        <f>IF(Questions!$D$23="Peu importe",1,IF(Liste!S22=1,1,0))</f>
        <v>1</v>
      </c>
      <c r="AH22" s="27">
        <f>IF(Questions!$D$24="Peu importe",1,IF(Liste!Q22=1,1,0))</f>
        <v>1</v>
      </c>
      <c r="AI22" s="27">
        <f>IF($L22&gt;=Questions!$E$16,1,0)</f>
        <v>1</v>
      </c>
      <c r="AJ22" s="27">
        <f>IF($L22=Questions!$E$16,1,0)</f>
        <v>0</v>
      </c>
      <c r="AK22" s="27">
        <f>IF($L22&lt;=Questions!$E$16,1,0)</f>
        <v>0</v>
      </c>
      <c r="AL22" s="27">
        <f>IF($K22&gt;=Questions!$E$15,1,0)</f>
        <v>1</v>
      </c>
      <c r="AM22" s="27">
        <f>IF($K22=Questions!$E$15,1,0)</f>
        <v>0</v>
      </c>
      <c r="AN22" s="27">
        <f>IF($K22&lt;=Questions!$E$15,1,0)</f>
        <v>0</v>
      </c>
      <c r="AO22" s="27">
        <f>IF($J22&gt;=Questions!$E$14,1,0)</f>
        <v>1</v>
      </c>
      <c r="AP22" s="27">
        <f>IF($J22=Questions!$E$14,1,0)</f>
        <v>0</v>
      </c>
      <c r="AQ22" s="27">
        <f>IF($J22&lt;=Questions!$E$14,1,0)</f>
        <v>0</v>
      </c>
      <c r="AR22" s="27">
        <f>IF(Questions!$E$13="peu importe le degré d'intérêt",0,LEFT(RIGHT(Questions!$E$13,4),1)*1)</f>
        <v>0</v>
      </c>
      <c r="AS22" s="27">
        <f t="shared" si="1"/>
        <v>2</v>
      </c>
      <c r="AT22" s="27">
        <f>IF(Questions!$E$12="peu importe le niveau",0,LEFT(RIGHT(Questions!$E$12,4),1)*1)</f>
        <v>0</v>
      </c>
      <c r="AU22" s="27">
        <f t="shared" si="2"/>
        <v>2</v>
      </c>
    </row>
    <row r="23" spans="1:47" x14ac:dyDescent="0.25">
      <c r="A23" s="27">
        <f t="shared" si="0"/>
        <v>1</v>
      </c>
      <c r="B23" s="27">
        <f>IF(A23=0,0,1+MAX($B$2:B22))</f>
        <v>22</v>
      </c>
      <c r="C23" t="s">
        <v>30</v>
      </c>
      <c r="D23" t="s">
        <v>48</v>
      </c>
      <c r="E23" t="s">
        <v>234</v>
      </c>
      <c r="F23" t="s">
        <v>49</v>
      </c>
      <c r="G23" t="s">
        <v>60</v>
      </c>
      <c r="H23" t="s">
        <v>10</v>
      </c>
      <c r="I23" t="s">
        <v>11</v>
      </c>
      <c r="J23">
        <v>350</v>
      </c>
      <c r="K23">
        <v>5</v>
      </c>
      <c r="L23">
        <v>16</v>
      </c>
      <c r="M23" t="s">
        <v>6</v>
      </c>
      <c r="N23">
        <v>1</v>
      </c>
      <c r="O23">
        <v>0</v>
      </c>
      <c r="P23">
        <v>0</v>
      </c>
      <c r="Q23">
        <v>1</v>
      </c>
      <c r="R23">
        <v>1</v>
      </c>
      <c r="S23">
        <v>0</v>
      </c>
      <c r="T23" t="s">
        <v>189</v>
      </c>
      <c r="U23" s="27">
        <f>IF(Questions!$D$7="Peu importe le secteur",1,IF(Questions!$D$7=Liste!C23,1,0))</f>
        <v>1</v>
      </c>
      <c r="V23" s="27">
        <f>IF(Questions!$D$8="Peu importe le département",1,IF(Questions!$D$8=Liste!E23,1,0))</f>
        <v>1</v>
      </c>
      <c r="W23" s="27">
        <f>IF(Questions!$D$9="Peu importe la carte IGN",1,IF(RIGHT(G23,6)=Questions!$D$9,1,IF(LEFT(G23,6)=Questions!$D$9,1,0)))</f>
        <v>1</v>
      </c>
      <c r="X23" s="27">
        <f>IF(Liste!AT23=0,1,IF(Questions!$D$12="précisément",IF(Liste!AU23=Liste!AT23,1,0),IF(Liste!AU23&gt;=Liste!AT23,1,0)))</f>
        <v>1</v>
      </c>
      <c r="Y23" s="27">
        <f>IF(Liste!AR23=0,1,IF(Questions!$D$13="précisément",IF(Liste!AS23=Liste!AR23,1,0),IF(Liste!AS23&gt;=Liste!AR23,1,0)))</f>
        <v>1</v>
      </c>
      <c r="Z23" s="27">
        <f>IF(Questions!$E$14=0,1,IF(Questions!$D$14="Au moins",Liste!AO23,IF(Questions!$D$14="Précisément",Liste!AP23,Liste!AQ23)))</f>
        <v>1</v>
      </c>
      <c r="AA23" s="27">
        <f>IF(Questions!$E$15=0,1,IF(Questions!$D$15="Au moins",Liste!AL23,IF(Questions!$D$15="Précisément",Liste!AM23,Liste!AN23)))</f>
        <v>1</v>
      </c>
      <c r="AB23" s="27">
        <f>IF(Questions!$E$16=0,1,IF(Questions!$D$16="Au moins",Liste!AI23,IF(Questions!$D$16="Précisément",Liste!AJ23,Liste!AK23)))</f>
        <v>1</v>
      </c>
      <c r="AC23" s="27">
        <f>IF(Questions!$D$19="Peu importe",1,IF(Liste!N23=1,1,0))</f>
        <v>1</v>
      </c>
      <c r="AD23" s="27">
        <f>IF(Questions!$D$20="Peu importe",1,IF(Liste!O23=1,1,0))</f>
        <v>1</v>
      </c>
      <c r="AE23" s="27">
        <f>IF(Questions!$D$21="Peu importe",1,IF(Liste!P23=1,1,0))</f>
        <v>1</v>
      </c>
      <c r="AF23" s="27">
        <f>IF(Questions!$D$22="Peu importe",1,IF(Liste!R23=1,1,0))</f>
        <v>1</v>
      </c>
      <c r="AG23" s="27">
        <f>IF(Questions!$D$23="Peu importe",1,IF(Liste!S23=1,1,0))</f>
        <v>1</v>
      </c>
      <c r="AH23" s="27">
        <f>IF(Questions!$D$24="Peu importe",1,IF(Liste!Q23=1,1,0))</f>
        <v>1</v>
      </c>
      <c r="AI23" s="27">
        <f>IF($L23&gt;=Questions!$E$16,1,0)</f>
        <v>1</v>
      </c>
      <c r="AJ23" s="27">
        <f>IF($L23=Questions!$E$16,1,0)</f>
        <v>0</v>
      </c>
      <c r="AK23" s="27">
        <f>IF($L23&lt;=Questions!$E$16,1,0)</f>
        <v>0</v>
      </c>
      <c r="AL23" s="27">
        <f>IF($K23&gt;=Questions!$E$15,1,0)</f>
        <v>1</v>
      </c>
      <c r="AM23" s="27">
        <f>IF($K23=Questions!$E$15,1,0)</f>
        <v>0</v>
      </c>
      <c r="AN23" s="27">
        <f>IF($K23&lt;=Questions!$E$15,1,0)</f>
        <v>0</v>
      </c>
      <c r="AO23" s="27">
        <f>IF($J23&gt;=Questions!$E$14,1,0)</f>
        <v>1</v>
      </c>
      <c r="AP23" s="27">
        <f>IF($J23=Questions!$E$14,1,0)</f>
        <v>0</v>
      </c>
      <c r="AQ23" s="27">
        <f>IF($J23&lt;=Questions!$E$14,1,0)</f>
        <v>0</v>
      </c>
      <c r="AR23" s="27">
        <f>IF(Questions!$E$13="peu importe le degré d'intérêt",0,LEFT(RIGHT(Questions!$E$13,4),1)*1)</f>
        <v>0</v>
      </c>
      <c r="AS23" s="27">
        <f t="shared" si="1"/>
        <v>3</v>
      </c>
      <c r="AT23" s="27">
        <f>IF(Questions!$E$12="peu importe le niveau",0,LEFT(RIGHT(Questions!$E$12,4),1)*1)</f>
        <v>0</v>
      </c>
      <c r="AU23" s="27">
        <f t="shared" si="2"/>
        <v>3</v>
      </c>
    </row>
    <row r="24" spans="1:47" x14ac:dyDescent="0.25">
      <c r="A24" s="27">
        <f t="shared" si="0"/>
        <v>1</v>
      </c>
      <c r="B24" s="27">
        <f>IF(A24=0,0,1+MAX($B$2:B23))</f>
        <v>23</v>
      </c>
      <c r="C24" t="s">
        <v>30</v>
      </c>
      <c r="D24" t="s">
        <v>39</v>
      </c>
      <c r="E24" t="s">
        <v>234</v>
      </c>
      <c r="F24" t="s">
        <v>50</v>
      </c>
      <c r="G24" t="s">
        <v>61</v>
      </c>
      <c r="H24" t="s">
        <v>3</v>
      </c>
      <c r="I24" t="s">
        <v>62</v>
      </c>
      <c r="J24">
        <v>100</v>
      </c>
      <c r="K24">
        <v>2</v>
      </c>
      <c r="L24">
        <v>6</v>
      </c>
      <c r="M24" t="s">
        <v>6</v>
      </c>
      <c r="N24">
        <v>0</v>
      </c>
      <c r="O24">
        <v>0</v>
      </c>
      <c r="P24">
        <v>1</v>
      </c>
      <c r="Q24">
        <v>0</v>
      </c>
      <c r="R24">
        <v>0</v>
      </c>
      <c r="S24">
        <v>0</v>
      </c>
      <c r="T24" t="s">
        <v>190</v>
      </c>
      <c r="U24" s="27">
        <f>IF(Questions!$D$7="Peu importe le secteur",1,IF(Questions!$D$7=Liste!C24,1,0))</f>
        <v>1</v>
      </c>
      <c r="V24" s="27">
        <f>IF(Questions!$D$8="Peu importe le département",1,IF(Questions!$D$8=Liste!E24,1,0))</f>
        <v>1</v>
      </c>
      <c r="W24" s="27">
        <f>IF(Questions!$D$9="Peu importe la carte IGN",1,IF(RIGHT(G24,6)=Questions!$D$9,1,IF(LEFT(G24,6)=Questions!$D$9,1,0)))</f>
        <v>1</v>
      </c>
      <c r="X24" s="27">
        <f>IF(Liste!AT24=0,1,IF(Questions!$D$12="précisément",IF(Liste!AU24=Liste!AT24,1,0),IF(Liste!AU24&gt;=Liste!AT24,1,0)))</f>
        <v>1</v>
      </c>
      <c r="Y24" s="27">
        <f>IF(Liste!AR24=0,1,IF(Questions!$D$13="précisément",IF(Liste!AS24=Liste!AR24,1,0),IF(Liste!AS24&gt;=Liste!AR24,1,0)))</f>
        <v>1</v>
      </c>
      <c r="Z24" s="27">
        <f>IF(Questions!$E$14=0,1,IF(Questions!$D$14="Au moins",Liste!AO24,IF(Questions!$D$14="Précisément",Liste!AP24,Liste!AQ24)))</f>
        <v>1</v>
      </c>
      <c r="AA24" s="27">
        <f>IF(Questions!$E$15=0,1,IF(Questions!$D$15="Au moins",Liste!AL24,IF(Questions!$D$15="Précisément",Liste!AM24,Liste!AN24)))</f>
        <v>1</v>
      </c>
      <c r="AB24" s="27">
        <f>IF(Questions!$E$16=0,1,IF(Questions!$D$16="Au moins",Liste!AI24,IF(Questions!$D$16="Précisément",Liste!AJ24,Liste!AK24)))</f>
        <v>1</v>
      </c>
      <c r="AC24" s="27">
        <f>IF(Questions!$D$19="Peu importe",1,IF(Liste!N24=1,1,0))</f>
        <v>1</v>
      </c>
      <c r="AD24" s="27">
        <f>IF(Questions!$D$20="Peu importe",1,IF(Liste!O24=1,1,0))</f>
        <v>1</v>
      </c>
      <c r="AE24" s="27">
        <f>IF(Questions!$D$21="Peu importe",1,IF(Liste!P24=1,1,0))</f>
        <v>1</v>
      </c>
      <c r="AF24" s="27">
        <f>IF(Questions!$D$22="Peu importe",1,IF(Liste!R24=1,1,0))</f>
        <v>1</v>
      </c>
      <c r="AG24" s="27">
        <f>IF(Questions!$D$23="Peu importe",1,IF(Liste!S24=1,1,0))</f>
        <v>1</v>
      </c>
      <c r="AH24" s="27">
        <f>IF(Questions!$D$24="Peu importe",1,IF(Liste!Q24=1,1,0))</f>
        <v>1</v>
      </c>
      <c r="AI24" s="27">
        <f>IF($L24&gt;=Questions!$E$16,1,0)</f>
        <v>1</v>
      </c>
      <c r="AJ24" s="27">
        <f>IF($L24=Questions!$E$16,1,0)</f>
        <v>0</v>
      </c>
      <c r="AK24" s="27">
        <f>IF($L24&lt;=Questions!$E$16,1,0)</f>
        <v>0</v>
      </c>
      <c r="AL24" s="27">
        <f>IF($K24&gt;=Questions!$E$15,1,0)</f>
        <v>1</v>
      </c>
      <c r="AM24" s="27">
        <f>IF($K24=Questions!$E$15,1,0)</f>
        <v>0</v>
      </c>
      <c r="AN24" s="27">
        <f>IF($K24&lt;=Questions!$E$15,1,0)</f>
        <v>0</v>
      </c>
      <c r="AO24" s="27">
        <f>IF($J24&gt;=Questions!$E$14,1,0)</f>
        <v>1</v>
      </c>
      <c r="AP24" s="27">
        <f>IF($J24=Questions!$E$14,1,0)</f>
        <v>0</v>
      </c>
      <c r="AQ24" s="27">
        <f>IF($J24&lt;=Questions!$E$14,1,0)</f>
        <v>0</v>
      </c>
      <c r="AR24" s="27">
        <f>IF(Questions!$E$13="peu importe le degré d'intérêt",0,LEFT(RIGHT(Questions!$E$13,4),1)*1)</f>
        <v>0</v>
      </c>
      <c r="AS24" s="27">
        <f t="shared" si="1"/>
        <v>1</v>
      </c>
      <c r="AT24" s="27">
        <f>IF(Questions!$E$12="peu importe le niveau",0,LEFT(RIGHT(Questions!$E$12,4),1)*1)</f>
        <v>0</v>
      </c>
      <c r="AU24" s="27">
        <f t="shared" si="2"/>
        <v>2</v>
      </c>
    </row>
    <row r="25" spans="1:47" x14ac:dyDescent="0.25">
      <c r="A25" s="27">
        <f t="shared" si="0"/>
        <v>1</v>
      </c>
      <c r="B25" s="27">
        <f>IF(A25=0,0,1+MAX($B$2:B24))</f>
        <v>24</v>
      </c>
      <c r="C25" t="s">
        <v>30</v>
      </c>
      <c r="D25" t="s">
        <v>51</v>
      </c>
      <c r="E25" t="s">
        <v>234</v>
      </c>
      <c r="F25" t="s">
        <v>52</v>
      </c>
      <c r="G25" t="s">
        <v>60</v>
      </c>
      <c r="H25" t="s">
        <v>3</v>
      </c>
      <c r="I25" t="s">
        <v>20</v>
      </c>
      <c r="J25">
        <v>100</v>
      </c>
      <c r="K25">
        <v>4</v>
      </c>
      <c r="L25">
        <v>12</v>
      </c>
      <c r="M25" t="s">
        <v>6</v>
      </c>
      <c r="N25">
        <v>0</v>
      </c>
      <c r="O25">
        <v>0</v>
      </c>
      <c r="P25">
        <v>0</v>
      </c>
      <c r="Q25">
        <v>1</v>
      </c>
      <c r="R25">
        <v>0</v>
      </c>
      <c r="S25">
        <v>0</v>
      </c>
      <c r="T25" t="s">
        <v>191</v>
      </c>
      <c r="U25" s="27">
        <f>IF(Questions!$D$7="Peu importe le secteur",1,IF(Questions!$D$7=Liste!C25,1,0))</f>
        <v>1</v>
      </c>
      <c r="V25" s="27">
        <f>IF(Questions!$D$8="Peu importe le département",1,IF(Questions!$D$8=Liste!E25,1,0))</f>
        <v>1</v>
      </c>
      <c r="W25" s="27">
        <f>IF(Questions!$D$9="Peu importe la carte IGN",1,IF(RIGHT(G25,6)=Questions!$D$9,1,IF(LEFT(G25,6)=Questions!$D$9,1,0)))</f>
        <v>1</v>
      </c>
      <c r="X25" s="27">
        <f>IF(Liste!AT25=0,1,IF(Questions!$D$12="précisément",IF(Liste!AU25=Liste!AT25,1,0),IF(Liste!AU25&gt;=Liste!AT25,1,0)))</f>
        <v>1</v>
      </c>
      <c r="Y25" s="27">
        <f>IF(Liste!AR25=0,1,IF(Questions!$D$13="précisément",IF(Liste!AS25=Liste!AR25,1,0),IF(Liste!AS25&gt;=Liste!AR25,1,0)))</f>
        <v>1</v>
      </c>
      <c r="Z25" s="27">
        <f>IF(Questions!$E$14=0,1,IF(Questions!$D$14="Au moins",Liste!AO25,IF(Questions!$D$14="Précisément",Liste!AP25,Liste!AQ25)))</f>
        <v>1</v>
      </c>
      <c r="AA25" s="27">
        <f>IF(Questions!$E$15=0,1,IF(Questions!$D$15="Au moins",Liste!AL25,IF(Questions!$D$15="Précisément",Liste!AM25,Liste!AN25)))</f>
        <v>1</v>
      </c>
      <c r="AB25" s="27">
        <f>IF(Questions!$E$16=0,1,IF(Questions!$D$16="Au moins",Liste!AI25,IF(Questions!$D$16="Précisément",Liste!AJ25,Liste!AK25)))</f>
        <v>1</v>
      </c>
      <c r="AC25" s="27">
        <f>IF(Questions!$D$19="Peu importe",1,IF(Liste!N25=1,1,0))</f>
        <v>1</v>
      </c>
      <c r="AD25" s="27">
        <f>IF(Questions!$D$20="Peu importe",1,IF(Liste!O25=1,1,0))</f>
        <v>1</v>
      </c>
      <c r="AE25" s="27">
        <f>IF(Questions!$D$21="Peu importe",1,IF(Liste!P25=1,1,0))</f>
        <v>1</v>
      </c>
      <c r="AF25" s="27">
        <f>IF(Questions!$D$22="Peu importe",1,IF(Liste!R25=1,1,0))</f>
        <v>1</v>
      </c>
      <c r="AG25" s="27">
        <f>IF(Questions!$D$23="Peu importe",1,IF(Liste!S25=1,1,0))</f>
        <v>1</v>
      </c>
      <c r="AH25" s="27">
        <f>IF(Questions!$D$24="Peu importe",1,IF(Liste!Q25=1,1,0))</f>
        <v>1</v>
      </c>
      <c r="AI25" s="27">
        <f>IF($L25&gt;=Questions!$E$16,1,0)</f>
        <v>1</v>
      </c>
      <c r="AJ25" s="27">
        <f>IF($L25=Questions!$E$16,1,0)</f>
        <v>0</v>
      </c>
      <c r="AK25" s="27">
        <f>IF($L25&lt;=Questions!$E$16,1,0)</f>
        <v>0</v>
      </c>
      <c r="AL25" s="27">
        <f>IF($K25&gt;=Questions!$E$15,1,0)</f>
        <v>1</v>
      </c>
      <c r="AM25" s="27">
        <f>IF($K25=Questions!$E$15,1,0)</f>
        <v>0</v>
      </c>
      <c r="AN25" s="27">
        <f>IF($K25&lt;=Questions!$E$15,1,0)</f>
        <v>0</v>
      </c>
      <c r="AO25" s="27">
        <f>IF($J25&gt;=Questions!$E$14,1,0)</f>
        <v>1</v>
      </c>
      <c r="AP25" s="27">
        <f>IF($J25=Questions!$E$14,1,0)</f>
        <v>0</v>
      </c>
      <c r="AQ25" s="27">
        <f>IF($J25&lt;=Questions!$E$14,1,0)</f>
        <v>0</v>
      </c>
      <c r="AR25" s="27">
        <f>IF(Questions!$E$13="peu importe le degré d'intérêt",0,LEFT(RIGHT(Questions!$E$13,4),1)*1)</f>
        <v>0</v>
      </c>
      <c r="AS25" s="27">
        <f t="shared" si="1"/>
        <v>2</v>
      </c>
      <c r="AT25" s="27">
        <f>IF(Questions!$E$12="peu importe le niveau",0,LEFT(RIGHT(Questions!$E$12,4),1)*1)</f>
        <v>0</v>
      </c>
      <c r="AU25" s="27">
        <f t="shared" si="2"/>
        <v>2</v>
      </c>
    </row>
    <row r="26" spans="1:47" x14ac:dyDescent="0.25">
      <c r="A26" s="27">
        <f t="shared" si="0"/>
        <v>1</v>
      </c>
      <c r="B26" s="27">
        <f>IF(A26=0,0,1+MAX($B$2:B25))</f>
        <v>25</v>
      </c>
      <c r="C26" t="s">
        <v>30</v>
      </c>
      <c r="D26" t="s">
        <v>51</v>
      </c>
      <c r="E26" t="s">
        <v>234</v>
      </c>
      <c r="F26" t="s">
        <v>53</v>
      </c>
      <c r="G26" t="s">
        <v>60</v>
      </c>
      <c r="H26" t="s">
        <v>59</v>
      </c>
      <c r="I26" t="s">
        <v>11</v>
      </c>
      <c r="J26">
        <v>50</v>
      </c>
      <c r="K26">
        <v>1.5</v>
      </c>
      <c r="L26">
        <v>5</v>
      </c>
      <c r="M26" t="s">
        <v>6</v>
      </c>
      <c r="N26">
        <v>0</v>
      </c>
      <c r="O26">
        <v>0</v>
      </c>
      <c r="P26">
        <v>1</v>
      </c>
      <c r="Q26">
        <v>0</v>
      </c>
      <c r="R26">
        <v>0</v>
      </c>
      <c r="S26">
        <v>1</v>
      </c>
      <c r="T26" t="s">
        <v>192</v>
      </c>
      <c r="U26" s="27">
        <f>IF(Questions!$D$7="Peu importe le secteur",1,IF(Questions!$D$7=Liste!C26,1,0))</f>
        <v>1</v>
      </c>
      <c r="V26" s="27">
        <f>IF(Questions!$D$8="Peu importe le département",1,IF(Questions!$D$8=Liste!E26,1,0))</f>
        <v>1</v>
      </c>
      <c r="W26" s="27">
        <f>IF(Questions!$D$9="Peu importe la carte IGN",1,IF(RIGHT(G26,6)=Questions!$D$9,1,IF(LEFT(G26,6)=Questions!$D$9,1,0)))</f>
        <v>1</v>
      </c>
      <c r="X26" s="27">
        <f>IF(Liste!AT26=0,1,IF(Questions!$D$12="précisément",IF(Liste!AU26=Liste!AT26,1,0),IF(Liste!AU26&gt;=Liste!AT26,1,0)))</f>
        <v>1</v>
      </c>
      <c r="Y26" s="27">
        <f>IF(Liste!AR26=0,1,IF(Questions!$D$13="précisément",IF(Liste!AS26=Liste!AR26,1,0),IF(Liste!AS26&gt;=Liste!AR26,1,0)))</f>
        <v>1</v>
      </c>
      <c r="Z26" s="27">
        <f>IF(Questions!$E$14=0,1,IF(Questions!$D$14="Au moins",Liste!AO26,IF(Questions!$D$14="Précisément",Liste!AP26,Liste!AQ26)))</f>
        <v>1</v>
      </c>
      <c r="AA26" s="27">
        <f>IF(Questions!$E$15=0,1,IF(Questions!$D$15="Au moins",Liste!AL26,IF(Questions!$D$15="Précisément",Liste!AM26,Liste!AN26)))</f>
        <v>1</v>
      </c>
      <c r="AB26" s="27">
        <f>IF(Questions!$E$16=0,1,IF(Questions!$D$16="Au moins",Liste!AI26,IF(Questions!$D$16="Précisément",Liste!AJ26,Liste!AK26)))</f>
        <v>1</v>
      </c>
      <c r="AC26" s="27">
        <f>IF(Questions!$D$19="Peu importe",1,IF(Liste!N26=1,1,0))</f>
        <v>1</v>
      </c>
      <c r="AD26" s="27">
        <f>IF(Questions!$D$20="Peu importe",1,IF(Liste!O26=1,1,0))</f>
        <v>1</v>
      </c>
      <c r="AE26" s="27">
        <f>IF(Questions!$D$21="Peu importe",1,IF(Liste!P26=1,1,0))</f>
        <v>1</v>
      </c>
      <c r="AF26" s="27">
        <f>IF(Questions!$D$22="Peu importe",1,IF(Liste!R26=1,1,0))</f>
        <v>1</v>
      </c>
      <c r="AG26" s="27">
        <f>IF(Questions!$D$23="Peu importe",1,IF(Liste!S26=1,1,0))</f>
        <v>1</v>
      </c>
      <c r="AH26" s="27">
        <f>IF(Questions!$D$24="Peu importe",1,IF(Liste!Q26=1,1,0))</f>
        <v>1</v>
      </c>
      <c r="AI26" s="27">
        <f>IF($L26&gt;=Questions!$E$16,1,0)</f>
        <v>1</v>
      </c>
      <c r="AJ26" s="27">
        <f>IF($L26=Questions!$E$16,1,0)</f>
        <v>0</v>
      </c>
      <c r="AK26" s="27">
        <f>IF($L26&lt;=Questions!$E$16,1,0)</f>
        <v>0</v>
      </c>
      <c r="AL26" s="27">
        <f>IF($K26&gt;=Questions!$E$15,1,0)</f>
        <v>1</v>
      </c>
      <c r="AM26" s="27">
        <f>IF($K26=Questions!$E$15,1,0)</f>
        <v>0</v>
      </c>
      <c r="AN26" s="27">
        <f>IF($K26&lt;=Questions!$E$15,1,0)</f>
        <v>0</v>
      </c>
      <c r="AO26" s="27">
        <f>IF($J26&gt;=Questions!$E$14,1,0)</f>
        <v>1</v>
      </c>
      <c r="AP26" s="27">
        <f>IF($J26=Questions!$E$14,1,0)</f>
        <v>0</v>
      </c>
      <c r="AQ26" s="27">
        <f>IF($J26&lt;=Questions!$E$14,1,0)</f>
        <v>0</v>
      </c>
      <c r="AR26" s="27">
        <f>IF(Questions!$E$13="peu importe le degré d'intérêt",0,LEFT(RIGHT(Questions!$E$13,4),1)*1)</f>
        <v>0</v>
      </c>
      <c r="AS26" s="27">
        <f t="shared" si="1"/>
        <v>3</v>
      </c>
      <c r="AT26" s="27">
        <f>IF(Questions!$E$12="peu importe le niveau",0,LEFT(RIGHT(Questions!$E$12,4),1)*1)</f>
        <v>0</v>
      </c>
      <c r="AU26" s="27">
        <f t="shared" si="2"/>
        <v>1</v>
      </c>
    </row>
    <row r="27" spans="1:47" x14ac:dyDescent="0.25">
      <c r="A27" s="27">
        <f t="shared" si="0"/>
        <v>1</v>
      </c>
      <c r="B27" s="27">
        <f>IF(A27=0,0,1+MAX($B$2:B26))</f>
        <v>26</v>
      </c>
      <c r="C27" t="s">
        <v>30</v>
      </c>
      <c r="D27" t="s">
        <v>36</v>
      </c>
      <c r="E27" t="s">
        <v>234</v>
      </c>
      <c r="F27" t="s">
        <v>54</v>
      </c>
      <c r="G27" t="s">
        <v>63</v>
      </c>
      <c r="H27" t="s">
        <v>3</v>
      </c>
      <c r="I27" t="s">
        <v>20</v>
      </c>
      <c r="J27">
        <v>100</v>
      </c>
      <c r="K27">
        <v>4.5</v>
      </c>
      <c r="L27">
        <v>14</v>
      </c>
      <c r="M27" t="s">
        <v>6</v>
      </c>
      <c r="N27">
        <v>0</v>
      </c>
      <c r="O27">
        <v>0</v>
      </c>
      <c r="P27">
        <v>0</v>
      </c>
      <c r="Q27">
        <v>1</v>
      </c>
      <c r="R27">
        <v>0</v>
      </c>
      <c r="S27">
        <v>0</v>
      </c>
      <c r="T27" t="s">
        <v>193</v>
      </c>
      <c r="U27" s="27">
        <f>IF(Questions!$D$7="Peu importe le secteur",1,IF(Questions!$D$7=Liste!C27,1,0))</f>
        <v>1</v>
      </c>
      <c r="V27" s="27">
        <f>IF(Questions!$D$8="Peu importe le département",1,IF(Questions!$D$8=Liste!E27,1,0))</f>
        <v>1</v>
      </c>
      <c r="W27" s="27">
        <f>IF(Questions!$D$9="Peu importe la carte IGN",1,IF(RIGHT(G27,6)=Questions!$D$9,1,IF(LEFT(G27,6)=Questions!$D$9,1,0)))</f>
        <v>1</v>
      </c>
      <c r="X27" s="27">
        <f>IF(Liste!AT27=0,1,IF(Questions!$D$12="précisément",IF(Liste!AU27=Liste!AT27,1,0),IF(Liste!AU27&gt;=Liste!AT27,1,0)))</f>
        <v>1</v>
      </c>
      <c r="Y27" s="27">
        <f>IF(Liste!AR27=0,1,IF(Questions!$D$13="précisément",IF(Liste!AS27=Liste!AR27,1,0),IF(Liste!AS27&gt;=Liste!AR27,1,0)))</f>
        <v>1</v>
      </c>
      <c r="Z27" s="27">
        <f>IF(Questions!$E$14=0,1,IF(Questions!$D$14="Au moins",Liste!AO27,IF(Questions!$D$14="Précisément",Liste!AP27,Liste!AQ27)))</f>
        <v>1</v>
      </c>
      <c r="AA27" s="27">
        <f>IF(Questions!$E$15=0,1,IF(Questions!$D$15="Au moins",Liste!AL27,IF(Questions!$D$15="Précisément",Liste!AM27,Liste!AN27)))</f>
        <v>1</v>
      </c>
      <c r="AB27" s="27">
        <f>IF(Questions!$E$16=0,1,IF(Questions!$D$16="Au moins",Liste!AI27,IF(Questions!$D$16="Précisément",Liste!AJ27,Liste!AK27)))</f>
        <v>1</v>
      </c>
      <c r="AC27" s="27">
        <f>IF(Questions!$D$19="Peu importe",1,IF(Liste!N27=1,1,0))</f>
        <v>1</v>
      </c>
      <c r="AD27" s="27">
        <f>IF(Questions!$D$20="Peu importe",1,IF(Liste!O27=1,1,0))</f>
        <v>1</v>
      </c>
      <c r="AE27" s="27">
        <f>IF(Questions!$D$21="Peu importe",1,IF(Liste!P27=1,1,0))</f>
        <v>1</v>
      </c>
      <c r="AF27" s="27">
        <f>IF(Questions!$D$22="Peu importe",1,IF(Liste!R27=1,1,0))</f>
        <v>1</v>
      </c>
      <c r="AG27" s="27">
        <f>IF(Questions!$D$23="Peu importe",1,IF(Liste!S27=1,1,0))</f>
        <v>1</v>
      </c>
      <c r="AH27" s="27">
        <f>IF(Questions!$D$24="Peu importe",1,IF(Liste!Q27=1,1,0))</f>
        <v>1</v>
      </c>
      <c r="AI27" s="27">
        <f>IF($L27&gt;=Questions!$E$16,1,0)</f>
        <v>1</v>
      </c>
      <c r="AJ27" s="27">
        <f>IF($L27=Questions!$E$16,1,0)</f>
        <v>0</v>
      </c>
      <c r="AK27" s="27">
        <f>IF($L27&lt;=Questions!$E$16,1,0)</f>
        <v>0</v>
      </c>
      <c r="AL27" s="27">
        <f>IF($K27&gt;=Questions!$E$15,1,0)</f>
        <v>1</v>
      </c>
      <c r="AM27" s="27">
        <f>IF($K27=Questions!$E$15,1,0)</f>
        <v>0</v>
      </c>
      <c r="AN27" s="27">
        <f>IF($K27&lt;=Questions!$E$15,1,0)</f>
        <v>0</v>
      </c>
      <c r="AO27" s="27">
        <f>IF($J27&gt;=Questions!$E$14,1,0)</f>
        <v>1</v>
      </c>
      <c r="AP27" s="27">
        <f>IF($J27=Questions!$E$14,1,0)</f>
        <v>0</v>
      </c>
      <c r="AQ27" s="27">
        <f>IF($J27&lt;=Questions!$E$14,1,0)</f>
        <v>0</v>
      </c>
      <c r="AR27" s="27">
        <f>IF(Questions!$E$13="peu importe le degré d'intérêt",0,LEFT(RIGHT(Questions!$E$13,4),1)*1)</f>
        <v>0</v>
      </c>
      <c r="AS27" s="27">
        <f t="shared" si="1"/>
        <v>2</v>
      </c>
      <c r="AT27" s="27">
        <f>IF(Questions!$E$12="peu importe le niveau",0,LEFT(RIGHT(Questions!$E$12,4),1)*1)</f>
        <v>0</v>
      </c>
      <c r="AU27" s="27">
        <f t="shared" si="2"/>
        <v>2</v>
      </c>
    </row>
    <row r="28" spans="1:47" x14ac:dyDescent="0.25">
      <c r="A28" s="27">
        <f t="shared" si="0"/>
        <v>1</v>
      </c>
      <c r="B28" s="27">
        <f>IF(A28=0,0,1+MAX($B$2:B27))</f>
        <v>27</v>
      </c>
      <c r="C28" t="s">
        <v>30</v>
      </c>
      <c r="D28" t="s">
        <v>55</v>
      </c>
      <c r="E28" t="s">
        <v>234</v>
      </c>
      <c r="F28" t="s">
        <v>56</v>
      </c>
      <c r="G28" t="s">
        <v>64</v>
      </c>
      <c r="H28" t="s">
        <v>3</v>
      </c>
      <c r="I28" t="s">
        <v>5</v>
      </c>
      <c r="J28">
        <v>200</v>
      </c>
      <c r="K28">
        <v>2</v>
      </c>
      <c r="L28">
        <v>5</v>
      </c>
      <c r="M28" t="s">
        <v>6</v>
      </c>
      <c r="N28">
        <v>1</v>
      </c>
      <c r="O28">
        <v>0</v>
      </c>
      <c r="P28">
        <v>0</v>
      </c>
      <c r="Q28">
        <v>1</v>
      </c>
      <c r="R28">
        <v>0</v>
      </c>
      <c r="S28">
        <v>1</v>
      </c>
      <c r="T28" t="s">
        <v>194</v>
      </c>
      <c r="U28" s="27">
        <f>IF(Questions!$D$7="Peu importe le secteur",1,IF(Questions!$D$7=Liste!C28,1,0))</f>
        <v>1</v>
      </c>
      <c r="V28" s="27">
        <f>IF(Questions!$D$8="Peu importe le département",1,IF(Questions!$D$8=Liste!E28,1,0))</f>
        <v>1</v>
      </c>
      <c r="W28" s="27">
        <f>IF(Questions!$D$9="Peu importe la carte IGN",1,IF(RIGHT(G28,6)=Questions!$D$9,1,IF(LEFT(G28,6)=Questions!$D$9,1,0)))</f>
        <v>1</v>
      </c>
      <c r="X28" s="27">
        <f>IF(Liste!AT28=0,1,IF(Questions!$D$12="précisément",IF(Liste!AU28=Liste!AT28,1,0),IF(Liste!AU28&gt;=Liste!AT28,1,0)))</f>
        <v>1</v>
      </c>
      <c r="Y28" s="27">
        <f>IF(Liste!AR28=0,1,IF(Questions!$D$13="précisément",IF(Liste!AS28=Liste!AR28,1,0),IF(Liste!AS28&gt;=Liste!AR28,1,0)))</f>
        <v>1</v>
      </c>
      <c r="Z28" s="27">
        <f>IF(Questions!$E$14=0,1,IF(Questions!$D$14="Au moins",Liste!AO28,IF(Questions!$D$14="Précisément",Liste!AP28,Liste!AQ28)))</f>
        <v>1</v>
      </c>
      <c r="AA28" s="27">
        <f>IF(Questions!$E$15=0,1,IF(Questions!$D$15="Au moins",Liste!AL28,IF(Questions!$D$15="Précisément",Liste!AM28,Liste!AN28)))</f>
        <v>1</v>
      </c>
      <c r="AB28" s="27">
        <f>IF(Questions!$E$16=0,1,IF(Questions!$D$16="Au moins",Liste!AI28,IF(Questions!$D$16="Précisément",Liste!AJ28,Liste!AK28)))</f>
        <v>1</v>
      </c>
      <c r="AC28" s="27">
        <f>IF(Questions!$D$19="Peu importe",1,IF(Liste!N28=1,1,0))</f>
        <v>1</v>
      </c>
      <c r="AD28" s="27">
        <f>IF(Questions!$D$20="Peu importe",1,IF(Liste!O28=1,1,0))</f>
        <v>1</v>
      </c>
      <c r="AE28" s="27">
        <f>IF(Questions!$D$21="Peu importe",1,IF(Liste!P28=1,1,0))</f>
        <v>1</v>
      </c>
      <c r="AF28" s="27">
        <f>IF(Questions!$D$22="Peu importe",1,IF(Liste!R28=1,1,0))</f>
        <v>1</v>
      </c>
      <c r="AG28" s="27">
        <f>IF(Questions!$D$23="Peu importe",1,IF(Liste!S28=1,1,0))</f>
        <v>1</v>
      </c>
      <c r="AH28" s="27">
        <f>IF(Questions!$D$24="Peu importe",1,IF(Liste!Q28=1,1,0))</f>
        <v>1</v>
      </c>
      <c r="AI28" s="27">
        <f>IF($L28&gt;=Questions!$E$16,1,0)</f>
        <v>1</v>
      </c>
      <c r="AJ28" s="27">
        <f>IF($L28=Questions!$E$16,1,0)</f>
        <v>0</v>
      </c>
      <c r="AK28" s="27">
        <f>IF($L28&lt;=Questions!$E$16,1,0)</f>
        <v>0</v>
      </c>
      <c r="AL28" s="27">
        <f>IF($K28&gt;=Questions!$E$15,1,0)</f>
        <v>1</v>
      </c>
      <c r="AM28" s="27">
        <f>IF($K28=Questions!$E$15,1,0)</f>
        <v>0</v>
      </c>
      <c r="AN28" s="27">
        <f>IF($K28&lt;=Questions!$E$15,1,0)</f>
        <v>0</v>
      </c>
      <c r="AO28" s="27">
        <f>IF($J28&gt;=Questions!$E$14,1,0)</f>
        <v>1</v>
      </c>
      <c r="AP28" s="27">
        <f>IF($J28=Questions!$E$14,1,0)</f>
        <v>0</v>
      </c>
      <c r="AQ28" s="27">
        <f>IF($J28&lt;=Questions!$E$14,1,0)</f>
        <v>0</v>
      </c>
      <c r="AR28" s="27">
        <f>IF(Questions!$E$13="peu importe le degré d'intérêt",0,LEFT(RIGHT(Questions!$E$13,4),1)*1)</f>
        <v>0</v>
      </c>
      <c r="AS28" s="27">
        <f t="shared" si="1"/>
        <v>4</v>
      </c>
      <c r="AT28" s="27">
        <f>IF(Questions!$E$12="peu importe le niveau",0,LEFT(RIGHT(Questions!$E$12,4),1)*1)</f>
        <v>0</v>
      </c>
      <c r="AU28" s="27">
        <f t="shared" si="2"/>
        <v>2</v>
      </c>
    </row>
    <row r="29" spans="1:47" x14ac:dyDescent="0.25">
      <c r="A29" s="27">
        <f t="shared" si="0"/>
        <v>1</v>
      </c>
      <c r="B29" s="27">
        <f>IF(A29=0,0,1+MAX($B$2:B28))</f>
        <v>28</v>
      </c>
      <c r="C29" t="s">
        <v>65</v>
      </c>
      <c r="D29" t="s">
        <v>66</v>
      </c>
      <c r="E29" t="s">
        <v>236</v>
      </c>
      <c r="F29" t="s">
        <v>67</v>
      </c>
      <c r="G29" t="s">
        <v>58</v>
      </c>
      <c r="H29" t="s">
        <v>10</v>
      </c>
      <c r="I29" t="s">
        <v>11</v>
      </c>
      <c r="J29">
        <v>550</v>
      </c>
      <c r="K29">
        <v>4</v>
      </c>
      <c r="L29">
        <v>11</v>
      </c>
      <c r="M29" t="s">
        <v>6</v>
      </c>
      <c r="N29">
        <v>1</v>
      </c>
      <c r="O29">
        <v>0</v>
      </c>
      <c r="P29">
        <v>0</v>
      </c>
      <c r="Q29">
        <v>0</v>
      </c>
      <c r="R29">
        <v>0</v>
      </c>
      <c r="S29">
        <v>1</v>
      </c>
      <c r="T29" t="s">
        <v>217</v>
      </c>
      <c r="U29" s="27">
        <f>IF(Questions!$D$7="Peu importe le secteur",1,IF(Questions!$D$7=Liste!C29,1,0))</f>
        <v>1</v>
      </c>
      <c r="V29" s="27">
        <f>IF(Questions!$D$8="Peu importe le département",1,IF(Questions!$D$8=Liste!E29,1,0))</f>
        <v>1</v>
      </c>
      <c r="W29" s="27">
        <f>IF(Questions!$D$9="Peu importe la carte IGN",1,IF(RIGHT(G29,6)=Questions!$D$9,1,IF(LEFT(G29,6)=Questions!$D$9,1,0)))</f>
        <v>1</v>
      </c>
      <c r="X29" s="27">
        <f>IF(Liste!AT29=0,1,IF(Questions!$D$12="précisément",IF(Liste!AU29=Liste!AT29,1,0),IF(Liste!AU29&gt;=Liste!AT29,1,0)))</f>
        <v>1</v>
      </c>
      <c r="Y29" s="27">
        <f>IF(Liste!AR29=0,1,IF(Questions!$D$13="précisément",IF(Liste!AS29=Liste!AR29,1,0),IF(Liste!AS29&gt;=Liste!AR29,1,0)))</f>
        <v>1</v>
      </c>
      <c r="Z29" s="27">
        <f>IF(Questions!$E$14=0,1,IF(Questions!$D$14="Au moins",Liste!AO29,IF(Questions!$D$14="Précisément",Liste!AP29,Liste!AQ29)))</f>
        <v>1</v>
      </c>
      <c r="AA29" s="27">
        <f>IF(Questions!$E$15=0,1,IF(Questions!$D$15="Au moins",Liste!AL29,IF(Questions!$D$15="Précisément",Liste!AM29,Liste!AN29)))</f>
        <v>1</v>
      </c>
      <c r="AB29" s="27">
        <f>IF(Questions!$E$16=0,1,IF(Questions!$D$16="Au moins",Liste!AI29,IF(Questions!$D$16="Précisément",Liste!AJ29,Liste!AK29)))</f>
        <v>1</v>
      </c>
      <c r="AC29" s="27">
        <f>IF(Questions!$D$19="Peu importe",1,IF(Liste!N29=1,1,0))</f>
        <v>1</v>
      </c>
      <c r="AD29" s="27">
        <f>IF(Questions!$D$20="Peu importe",1,IF(Liste!O29=1,1,0))</f>
        <v>1</v>
      </c>
      <c r="AE29" s="27">
        <f>IF(Questions!$D$21="Peu importe",1,IF(Liste!P29=1,1,0))</f>
        <v>1</v>
      </c>
      <c r="AF29" s="27">
        <f>IF(Questions!$D$22="Peu importe",1,IF(Liste!R29=1,1,0))</f>
        <v>1</v>
      </c>
      <c r="AG29" s="27">
        <f>IF(Questions!$D$23="Peu importe",1,IF(Liste!S29=1,1,0))</f>
        <v>1</v>
      </c>
      <c r="AH29" s="27">
        <f>IF(Questions!$D$24="Peu importe",1,IF(Liste!Q29=1,1,0))</f>
        <v>1</v>
      </c>
      <c r="AI29" s="27">
        <f>IF($L29&gt;=Questions!$E$16,1,0)</f>
        <v>1</v>
      </c>
      <c r="AJ29" s="27">
        <f>IF($L29=Questions!$E$16,1,0)</f>
        <v>0</v>
      </c>
      <c r="AK29" s="27">
        <f>IF($L29&lt;=Questions!$E$16,1,0)</f>
        <v>0</v>
      </c>
      <c r="AL29" s="27">
        <f>IF($K29&gt;=Questions!$E$15,1,0)</f>
        <v>1</v>
      </c>
      <c r="AM29" s="27">
        <f>IF($K29=Questions!$E$15,1,0)</f>
        <v>0</v>
      </c>
      <c r="AN29" s="27">
        <f>IF($K29&lt;=Questions!$E$15,1,0)</f>
        <v>0</v>
      </c>
      <c r="AO29" s="27">
        <f>IF($J29&gt;=Questions!$E$14,1,0)</f>
        <v>1</v>
      </c>
      <c r="AP29" s="27">
        <f>IF($J29=Questions!$E$14,1,0)</f>
        <v>0</v>
      </c>
      <c r="AQ29" s="27">
        <f>IF($J29&lt;=Questions!$E$14,1,0)</f>
        <v>0</v>
      </c>
      <c r="AR29" s="27">
        <f>IF(Questions!$E$13="peu importe le degré d'intérêt",0,LEFT(RIGHT(Questions!$E$13,4),1)*1)</f>
        <v>0</v>
      </c>
      <c r="AS29" s="27">
        <f t="shared" si="1"/>
        <v>3</v>
      </c>
      <c r="AT29" s="27">
        <f>IF(Questions!$E$12="peu importe le niveau",0,LEFT(RIGHT(Questions!$E$12,4),1)*1)</f>
        <v>0</v>
      </c>
      <c r="AU29" s="27">
        <f t="shared" si="2"/>
        <v>3</v>
      </c>
    </row>
    <row r="30" spans="1:47" x14ac:dyDescent="0.25">
      <c r="A30" s="27">
        <f t="shared" si="0"/>
        <v>1</v>
      </c>
      <c r="B30" s="27">
        <f>IF(A30=0,0,1+MAX($B$2:B29))</f>
        <v>29</v>
      </c>
      <c r="C30" t="s">
        <v>65</v>
      </c>
      <c r="D30" t="s">
        <v>31</v>
      </c>
      <c r="E30" t="s">
        <v>236</v>
      </c>
      <c r="F30" t="s">
        <v>68</v>
      </c>
      <c r="G30" t="s">
        <v>58</v>
      </c>
      <c r="H30" t="s">
        <v>3</v>
      </c>
      <c r="I30" t="s">
        <v>11</v>
      </c>
      <c r="J30">
        <v>400</v>
      </c>
      <c r="K30">
        <v>3.5</v>
      </c>
      <c r="L30">
        <v>9</v>
      </c>
      <c r="M30" t="s">
        <v>6</v>
      </c>
      <c r="N30">
        <v>1</v>
      </c>
      <c r="O30">
        <v>0</v>
      </c>
      <c r="P30">
        <v>0</v>
      </c>
      <c r="Q30">
        <v>0</v>
      </c>
      <c r="R30">
        <v>0</v>
      </c>
      <c r="S30">
        <v>1</v>
      </c>
      <c r="T30" t="s">
        <v>218</v>
      </c>
      <c r="U30" s="27">
        <f>IF(Questions!$D$7="Peu importe le secteur",1,IF(Questions!$D$7=Liste!C30,1,0))</f>
        <v>1</v>
      </c>
      <c r="V30" s="27">
        <f>IF(Questions!$D$8="Peu importe le département",1,IF(Questions!$D$8=Liste!E30,1,0))</f>
        <v>1</v>
      </c>
      <c r="W30" s="27">
        <f>IF(Questions!$D$9="Peu importe la carte IGN",1,IF(RIGHT(G30,6)=Questions!$D$9,1,IF(LEFT(G30,6)=Questions!$D$9,1,0)))</f>
        <v>1</v>
      </c>
      <c r="X30" s="27">
        <f>IF(Liste!AT30=0,1,IF(Questions!$D$12="précisément",IF(Liste!AU30=Liste!AT30,1,0),IF(Liste!AU30&gt;=Liste!AT30,1,0)))</f>
        <v>1</v>
      </c>
      <c r="Y30" s="27">
        <f>IF(Liste!AR30=0,1,IF(Questions!$D$13="précisément",IF(Liste!AS30=Liste!AR30,1,0),IF(Liste!AS30&gt;=Liste!AR30,1,0)))</f>
        <v>1</v>
      </c>
      <c r="Z30" s="27">
        <f>IF(Questions!$E$14=0,1,IF(Questions!$D$14="Au moins",Liste!AO30,IF(Questions!$D$14="Précisément",Liste!AP30,Liste!AQ30)))</f>
        <v>1</v>
      </c>
      <c r="AA30" s="27">
        <f>IF(Questions!$E$15=0,1,IF(Questions!$D$15="Au moins",Liste!AL30,IF(Questions!$D$15="Précisément",Liste!AM30,Liste!AN30)))</f>
        <v>1</v>
      </c>
      <c r="AB30" s="27">
        <f>IF(Questions!$E$16=0,1,IF(Questions!$D$16="Au moins",Liste!AI30,IF(Questions!$D$16="Précisément",Liste!AJ30,Liste!AK30)))</f>
        <v>1</v>
      </c>
      <c r="AC30" s="27">
        <f>IF(Questions!$D$19="Peu importe",1,IF(Liste!N30=1,1,0))</f>
        <v>1</v>
      </c>
      <c r="AD30" s="27">
        <f>IF(Questions!$D$20="Peu importe",1,IF(Liste!O30=1,1,0))</f>
        <v>1</v>
      </c>
      <c r="AE30" s="27">
        <f>IF(Questions!$D$21="Peu importe",1,IF(Liste!P30=1,1,0))</f>
        <v>1</v>
      </c>
      <c r="AF30" s="27">
        <f>IF(Questions!$D$22="Peu importe",1,IF(Liste!R30=1,1,0))</f>
        <v>1</v>
      </c>
      <c r="AG30" s="27">
        <f>IF(Questions!$D$23="Peu importe",1,IF(Liste!S30=1,1,0))</f>
        <v>1</v>
      </c>
      <c r="AH30" s="27">
        <f>IF(Questions!$D$24="Peu importe",1,IF(Liste!Q30=1,1,0))</f>
        <v>1</v>
      </c>
      <c r="AI30" s="27">
        <f>IF($L30&gt;=Questions!$E$16,1,0)</f>
        <v>1</v>
      </c>
      <c r="AJ30" s="27">
        <f>IF($L30=Questions!$E$16,1,0)</f>
        <v>0</v>
      </c>
      <c r="AK30" s="27">
        <f>IF($L30&lt;=Questions!$E$16,1,0)</f>
        <v>0</v>
      </c>
      <c r="AL30" s="27">
        <f>IF($K30&gt;=Questions!$E$15,1,0)</f>
        <v>1</v>
      </c>
      <c r="AM30" s="27">
        <f>IF($K30=Questions!$E$15,1,0)</f>
        <v>0</v>
      </c>
      <c r="AN30" s="27">
        <f>IF($K30&lt;=Questions!$E$15,1,0)</f>
        <v>0</v>
      </c>
      <c r="AO30" s="27">
        <f>IF($J30&gt;=Questions!$E$14,1,0)</f>
        <v>1</v>
      </c>
      <c r="AP30" s="27">
        <f>IF($J30=Questions!$E$14,1,0)</f>
        <v>0</v>
      </c>
      <c r="AQ30" s="27">
        <f>IF($J30&lt;=Questions!$E$14,1,0)</f>
        <v>0</v>
      </c>
      <c r="AR30" s="27">
        <f>IF(Questions!$E$13="peu importe le degré d'intérêt",0,LEFT(RIGHT(Questions!$E$13,4),1)*1)</f>
        <v>0</v>
      </c>
      <c r="AS30" s="27">
        <f t="shared" si="1"/>
        <v>3</v>
      </c>
      <c r="AT30" s="27">
        <f>IF(Questions!$E$12="peu importe le niveau",0,LEFT(RIGHT(Questions!$E$12,4),1)*1)</f>
        <v>0</v>
      </c>
      <c r="AU30" s="27">
        <f t="shared" si="2"/>
        <v>2</v>
      </c>
    </row>
    <row r="31" spans="1:47" x14ac:dyDescent="0.25">
      <c r="A31" s="27">
        <f t="shared" si="0"/>
        <v>1</v>
      </c>
      <c r="B31" s="27">
        <f>IF(A31=0,0,1+MAX($B$2:B30))</f>
        <v>30</v>
      </c>
      <c r="C31" t="s">
        <v>65</v>
      </c>
      <c r="D31" t="s">
        <v>69</v>
      </c>
      <c r="E31" t="s">
        <v>236</v>
      </c>
      <c r="F31" t="s">
        <v>70</v>
      </c>
      <c r="G31" t="s">
        <v>58</v>
      </c>
      <c r="H31" t="s">
        <v>3</v>
      </c>
      <c r="I31" t="s">
        <v>20</v>
      </c>
      <c r="J31">
        <v>350</v>
      </c>
      <c r="K31">
        <v>3</v>
      </c>
      <c r="L31">
        <v>7</v>
      </c>
      <c r="M31" t="s">
        <v>6</v>
      </c>
      <c r="N31">
        <v>1</v>
      </c>
      <c r="O31">
        <v>0</v>
      </c>
      <c r="P31">
        <v>0</v>
      </c>
      <c r="Q31">
        <v>0</v>
      </c>
      <c r="R31">
        <v>0</v>
      </c>
      <c r="S31">
        <v>1</v>
      </c>
      <c r="T31" t="s">
        <v>219</v>
      </c>
      <c r="U31" s="27">
        <f>IF(Questions!$D$7="Peu importe le secteur",1,IF(Questions!$D$7=Liste!C31,1,0))</f>
        <v>1</v>
      </c>
      <c r="V31" s="27">
        <f>IF(Questions!$D$8="Peu importe le département",1,IF(Questions!$D$8=Liste!E31,1,0))</f>
        <v>1</v>
      </c>
      <c r="W31" s="27">
        <f>IF(Questions!$D$9="Peu importe la carte IGN",1,IF(RIGHT(G31,6)=Questions!$D$9,1,IF(LEFT(G31,6)=Questions!$D$9,1,0)))</f>
        <v>1</v>
      </c>
      <c r="X31" s="27">
        <f>IF(Liste!AT31=0,1,IF(Questions!$D$12="précisément",IF(Liste!AU31=Liste!AT31,1,0),IF(Liste!AU31&gt;=Liste!AT31,1,0)))</f>
        <v>1</v>
      </c>
      <c r="Y31" s="27">
        <f>IF(Liste!AR31=0,1,IF(Questions!$D$13="précisément",IF(Liste!AS31=Liste!AR31,1,0),IF(Liste!AS31&gt;=Liste!AR31,1,0)))</f>
        <v>1</v>
      </c>
      <c r="Z31" s="27">
        <f>IF(Questions!$E$14=0,1,IF(Questions!$D$14="Au moins",Liste!AO31,IF(Questions!$D$14="Précisément",Liste!AP31,Liste!AQ31)))</f>
        <v>1</v>
      </c>
      <c r="AA31" s="27">
        <f>IF(Questions!$E$15=0,1,IF(Questions!$D$15="Au moins",Liste!AL31,IF(Questions!$D$15="Précisément",Liste!AM31,Liste!AN31)))</f>
        <v>1</v>
      </c>
      <c r="AB31" s="27">
        <f>IF(Questions!$E$16=0,1,IF(Questions!$D$16="Au moins",Liste!AI31,IF(Questions!$D$16="Précisément",Liste!AJ31,Liste!AK31)))</f>
        <v>1</v>
      </c>
      <c r="AC31" s="27">
        <f>IF(Questions!$D$19="Peu importe",1,IF(Liste!N31=1,1,0))</f>
        <v>1</v>
      </c>
      <c r="AD31" s="27">
        <f>IF(Questions!$D$20="Peu importe",1,IF(Liste!O31=1,1,0))</f>
        <v>1</v>
      </c>
      <c r="AE31" s="27">
        <f>IF(Questions!$D$21="Peu importe",1,IF(Liste!P31=1,1,0))</f>
        <v>1</v>
      </c>
      <c r="AF31" s="27">
        <f>IF(Questions!$D$22="Peu importe",1,IF(Liste!R31=1,1,0))</f>
        <v>1</v>
      </c>
      <c r="AG31" s="27">
        <f>IF(Questions!$D$23="Peu importe",1,IF(Liste!S31=1,1,0))</f>
        <v>1</v>
      </c>
      <c r="AH31" s="27">
        <f>IF(Questions!$D$24="Peu importe",1,IF(Liste!Q31=1,1,0))</f>
        <v>1</v>
      </c>
      <c r="AI31" s="27">
        <f>IF($L31&gt;=Questions!$E$16,1,0)</f>
        <v>1</v>
      </c>
      <c r="AJ31" s="27">
        <f>IF($L31=Questions!$E$16,1,0)</f>
        <v>0</v>
      </c>
      <c r="AK31" s="27">
        <f>IF($L31&lt;=Questions!$E$16,1,0)</f>
        <v>0</v>
      </c>
      <c r="AL31" s="27">
        <f>IF($K31&gt;=Questions!$E$15,1,0)</f>
        <v>1</v>
      </c>
      <c r="AM31" s="27">
        <f>IF($K31=Questions!$E$15,1,0)</f>
        <v>0</v>
      </c>
      <c r="AN31" s="27">
        <f>IF($K31&lt;=Questions!$E$15,1,0)</f>
        <v>0</v>
      </c>
      <c r="AO31" s="27">
        <f>IF($J31&gt;=Questions!$E$14,1,0)</f>
        <v>1</v>
      </c>
      <c r="AP31" s="27">
        <f>IF($J31=Questions!$E$14,1,0)</f>
        <v>0</v>
      </c>
      <c r="AQ31" s="27">
        <f>IF($J31&lt;=Questions!$E$14,1,0)</f>
        <v>0</v>
      </c>
      <c r="AR31" s="27">
        <f>IF(Questions!$E$13="peu importe le degré d'intérêt",0,LEFT(RIGHT(Questions!$E$13,4),1)*1)</f>
        <v>0</v>
      </c>
      <c r="AS31" s="27">
        <f t="shared" si="1"/>
        <v>2</v>
      </c>
      <c r="AT31" s="27">
        <f>IF(Questions!$E$12="peu importe le niveau",0,LEFT(RIGHT(Questions!$E$12,4),1)*1)</f>
        <v>0</v>
      </c>
      <c r="AU31" s="27">
        <f t="shared" si="2"/>
        <v>2</v>
      </c>
    </row>
    <row r="32" spans="1:47" x14ac:dyDescent="0.25">
      <c r="A32" s="27">
        <f t="shared" si="0"/>
        <v>1</v>
      </c>
      <c r="B32" s="27">
        <f>IF(A32=0,0,1+MAX($B$2:B31))</f>
        <v>31</v>
      </c>
      <c r="C32" t="s">
        <v>65</v>
      </c>
      <c r="D32" t="s">
        <v>71</v>
      </c>
      <c r="E32" t="s">
        <v>236</v>
      </c>
      <c r="F32" t="s">
        <v>72</v>
      </c>
      <c r="G32" t="s">
        <v>58</v>
      </c>
      <c r="H32" t="s">
        <v>3</v>
      </c>
      <c r="I32" t="s">
        <v>11</v>
      </c>
      <c r="J32">
        <v>100</v>
      </c>
      <c r="K32">
        <v>3.5</v>
      </c>
      <c r="L32">
        <v>11</v>
      </c>
      <c r="M32" t="s">
        <v>6</v>
      </c>
      <c r="N32">
        <v>1</v>
      </c>
      <c r="O32">
        <v>0</v>
      </c>
      <c r="P32">
        <v>0</v>
      </c>
      <c r="Q32">
        <v>0</v>
      </c>
      <c r="R32">
        <v>0</v>
      </c>
      <c r="S32">
        <v>1</v>
      </c>
      <c r="T32" t="s">
        <v>220</v>
      </c>
      <c r="U32" s="27">
        <f>IF(Questions!$D$7="Peu importe le secteur",1,IF(Questions!$D$7=Liste!C32,1,0))</f>
        <v>1</v>
      </c>
      <c r="V32" s="27">
        <f>IF(Questions!$D$8="Peu importe le département",1,IF(Questions!$D$8=Liste!E32,1,0))</f>
        <v>1</v>
      </c>
      <c r="W32" s="27">
        <f>IF(Questions!$D$9="Peu importe la carte IGN",1,IF(RIGHT(G32,6)=Questions!$D$9,1,IF(LEFT(G32,6)=Questions!$D$9,1,0)))</f>
        <v>1</v>
      </c>
      <c r="X32" s="27">
        <f>IF(Liste!AT32=0,1,IF(Questions!$D$12="précisément",IF(Liste!AU32=Liste!AT32,1,0),IF(Liste!AU32&gt;=Liste!AT32,1,0)))</f>
        <v>1</v>
      </c>
      <c r="Y32" s="27">
        <f>IF(Liste!AR32=0,1,IF(Questions!$D$13="précisément",IF(Liste!AS32=Liste!AR32,1,0),IF(Liste!AS32&gt;=Liste!AR32,1,0)))</f>
        <v>1</v>
      </c>
      <c r="Z32" s="27">
        <f>IF(Questions!$E$14=0,1,IF(Questions!$D$14="Au moins",Liste!AO32,IF(Questions!$D$14="Précisément",Liste!AP32,Liste!AQ32)))</f>
        <v>1</v>
      </c>
      <c r="AA32" s="27">
        <f>IF(Questions!$E$15=0,1,IF(Questions!$D$15="Au moins",Liste!AL32,IF(Questions!$D$15="Précisément",Liste!AM32,Liste!AN32)))</f>
        <v>1</v>
      </c>
      <c r="AB32" s="27">
        <f>IF(Questions!$E$16=0,1,IF(Questions!$D$16="Au moins",Liste!AI32,IF(Questions!$D$16="Précisément",Liste!AJ32,Liste!AK32)))</f>
        <v>1</v>
      </c>
      <c r="AC32" s="27">
        <f>IF(Questions!$D$19="Peu importe",1,IF(Liste!N32=1,1,0))</f>
        <v>1</v>
      </c>
      <c r="AD32" s="27">
        <f>IF(Questions!$D$20="Peu importe",1,IF(Liste!O32=1,1,0))</f>
        <v>1</v>
      </c>
      <c r="AE32" s="27">
        <f>IF(Questions!$D$21="Peu importe",1,IF(Liste!P32=1,1,0))</f>
        <v>1</v>
      </c>
      <c r="AF32" s="27">
        <f>IF(Questions!$D$22="Peu importe",1,IF(Liste!R32=1,1,0))</f>
        <v>1</v>
      </c>
      <c r="AG32" s="27">
        <f>IF(Questions!$D$23="Peu importe",1,IF(Liste!S32=1,1,0))</f>
        <v>1</v>
      </c>
      <c r="AH32" s="27">
        <f>IF(Questions!$D$24="Peu importe",1,IF(Liste!Q32=1,1,0))</f>
        <v>1</v>
      </c>
      <c r="AI32" s="27">
        <f>IF($L32&gt;=Questions!$E$16,1,0)</f>
        <v>1</v>
      </c>
      <c r="AJ32" s="27">
        <f>IF($L32=Questions!$E$16,1,0)</f>
        <v>0</v>
      </c>
      <c r="AK32" s="27">
        <f>IF($L32&lt;=Questions!$E$16,1,0)</f>
        <v>0</v>
      </c>
      <c r="AL32" s="27">
        <f>IF($K32&gt;=Questions!$E$15,1,0)</f>
        <v>1</v>
      </c>
      <c r="AM32" s="27">
        <f>IF($K32=Questions!$E$15,1,0)</f>
        <v>0</v>
      </c>
      <c r="AN32" s="27">
        <f>IF($K32&lt;=Questions!$E$15,1,0)</f>
        <v>0</v>
      </c>
      <c r="AO32" s="27">
        <f>IF($J32&gt;=Questions!$E$14,1,0)</f>
        <v>1</v>
      </c>
      <c r="AP32" s="27">
        <f>IF($J32=Questions!$E$14,1,0)</f>
        <v>0</v>
      </c>
      <c r="AQ32" s="27">
        <f>IF($J32&lt;=Questions!$E$14,1,0)</f>
        <v>0</v>
      </c>
      <c r="AR32" s="27">
        <f>IF(Questions!$E$13="peu importe le degré d'intérêt",0,LEFT(RIGHT(Questions!$E$13,4),1)*1)</f>
        <v>0</v>
      </c>
      <c r="AS32" s="27">
        <f t="shared" si="1"/>
        <v>3</v>
      </c>
      <c r="AT32" s="27">
        <f>IF(Questions!$E$12="peu importe le niveau",0,LEFT(RIGHT(Questions!$E$12,4),1)*1)</f>
        <v>0</v>
      </c>
      <c r="AU32" s="27">
        <f t="shared" si="2"/>
        <v>2</v>
      </c>
    </row>
    <row r="33" spans="1:47" x14ac:dyDescent="0.25">
      <c r="A33" s="27">
        <f t="shared" si="0"/>
        <v>1</v>
      </c>
      <c r="B33" s="27">
        <f>IF(A33=0,0,1+MAX($B$2:B32))</f>
        <v>32</v>
      </c>
      <c r="C33" t="s">
        <v>65</v>
      </c>
      <c r="D33" t="s">
        <v>73</v>
      </c>
      <c r="E33" t="s">
        <v>236</v>
      </c>
      <c r="F33" t="s">
        <v>74</v>
      </c>
      <c r="G33" t="s">
        <v>60</v>
      </c>
      <c r="H33" t="s">
        <v>10</v>
      </c>
      <c r="I33" t="s">
        <v>20</v>
      </c>
      <c r="J33">
        <v>550</v>
      </c>
      <c r="K33">
        <v>4</v>
      </c>
      <c r="L33">
        <v>13</v>
      </c>
      <c r="M33" t="s">
        <v>6</v>
      </c>
      <c r="N33">
        <v>1</v>
      </c>
      <c r="O33">
        <v>0</v>
      </c>
      <c r="P33">
        <v>0</v>
      </c>
      <c r="Q33">
        <v>0</v>
      </c>
      <c r="R33">
        <v>0</v>
      </c>
      <c r="S33">
        <v>0</v>
      </c>
      <c r="T33" t="s">
        <v>221</v>
      </c>
      <c r="U33" s="27">
        <f>IF(Questions!$D$7="Peu importe le secteur",1,IF(Questions!$D$7=Liste!C33,1,0))</f>
        <v>1</v>
      </c>
      <c r="V33" s="27">
        <f>IF(Questions!$D$8="Peu importe le département",1,IF(Questions!$D$8=Liste!E33,1,0))</f>
        <v>1</v>
      </c>
      <c r="W33" s="27">
        <f>IF(Questions!$D$9="Peu importe la carte IGN",1,IF(RIGHT(G33,6)=Questions!$D$9,1,IF(LEFT(G33,6)=Questions!$D$9,1,0)))</f>
        <v>1</v>
      </c>
      <c r="X33" s="27">
        <f>IF(Liste!AT33=0,1,IF(Questions!$D$12="précisément",IF(Liste!AU33=Liste!AT33,1,0),IF(Liste!AU33&gt;=Liste!AT33,1,0)))</f>
        <v>1</v>
      </c>
      <c r="Y33" s="27">
        <f>IF(Liste!AR33=0,1,IF(Questions!$D$13="précisément",IF(Liste!AS33=Liste!AR33,1,0),IF(Liste!AS33&gt;=Liste!AR33,1,0)))</f>
        <v>1</v>
      </c>
      <c r="Z33" s="27">
        <f>IF(Questions!$E$14=0,1,IF(Questions!$D$14="Au moins",Liste!AO33,IF(Questions!$D$14="Précisément",Liste!AP33,Liste!AQ33)))</f>
        <v>1</v>
      </c>
      <c r="AA33" s="27">
        <f>IF(Questions!$E$15=0,1,IF(Questions!$D$15="Au moins",Liste!AL33,IF(Questions!$D$15="Précisément",Liste!AM33,Liste!AN33)))</f>
        <v>1</v>
      </c>
      <c r="AB33" s="27">
        <f>IF(Questions!$E$16=0,1,IF(Questions!$D$16="Au moins",Liste!AI33,IF(Questions!$D$16="Précisément",Liste!AJ33,Liste!AK33)))</f>
        <v>1</v>
      </c>
      <c r="AC33" s="27">
        <f>IF(Questions!$D$19="Peu importe",1,IF(Liste!N33=1,1,0))</f>
        <v>1</v>
      </c>
      <c r="AD33" s="27">
        <f>IF(Questions!$D$20="Peu importe",1,IF(Liste!O33=1,1,0))</f>
        <v>1</v>
      </c>
      <c r="AE33" s="27">
        <f>IF(Questions!$D$21="Peu importe",1,IF(Liste!P33=1,1,0))</f>
        <v>1</v>
      </c>
      <c r="AF33" s="27">
        <f>IF(Questions!$D$22="Peu importe",1,IF(Liste!R33=1,1,0))</f>
        <v>1</v>
      </c>
      <c r="AG33" s="27">
        <f>IF(Questions!$D$23="Peu importe",1,IF(Liste!S33=1,1,0))</f>
        <v>1</v>
      </c>
      <c r="AH33" s="27">
        <f>IF(Questions!$D$24="Peu importe",1,IF(Liste!Q33=1,1,0))</f>
        <v>1</v>
      </c>
      <c r="AI33" s="27">
        <f>IF($L33&gt;=Questions!$E$16,1,0)</f>
        <v>1</v>
      </c>
      <c r="AJ33" s="27">
        <f>IF($L33=Questions!$E$16,1,0)</f>
        <v>0</v>
      </c>
      <c r="AK33" s="27">
        <f>IF($L33&lt;=Questions!$E$16,1,0)</f>
        <v>0</v>
      </c>
      <c r="AL33" s="27">
        <f>IF($K33&gt;=Questions!$E$15,1,0)</f>
        <v>1</v>
      </c>
      <c r="AM33" s="27">
        <f>IF($K33=Questions!$E$15,1,0)</f>
        <v>0</v>
      </c>
      <c r="AN33" s="27">
        <f>IF($K33&lt;=Questions!$E$15,1,0)</f>
        <v>0</v>
      </c>
      <c r="AO33" s="27">
        <f>IF($J33&gt;=Questions!$E$14,1,0)</f>
        <v>1</v>
      </c>
      <c r="AP33" s="27">
        <f>IF($J33=Questions!$E$14,1,0)</f>
        <v>0</v>
      </c>
      <c r="AQ33" s="27">
        <f>IF($J33&lt;=Questions!$E$14,1,0)</f>
        <v>0</v>
      </c>
      <c r="AR33" s="27">
        <f>IF(Questions!$E$13="peu importe le degré d'intérêt",0,LEFT(RIGHT(Questions!$E$13,4),1)*1)</f>
        <v>0</v>
      </c>
      <c r="AS33" s="27">
        <f t="shared" si="1"/>
        <v>2</v>
      </c>
      <c r="AT33" s="27">
        <f>IF(Questions!$E$12="peu importe le niveau",0,LEFT(RIGHT(Questions!$E$12,4),1)*1)</f>
        <v>0</v>
      </c>
      <c r="AU33" s="27">
        <f t="shared" si="2"/>
        <v>3</v>
      </c>
    </row>
    <row r="34" spans="1:47" x14ac:dyDescent="0.25">
      <c r="A34" s="27">
        <f t="shared" si="0"/>
        <v>1</v>
      </c>
      <c r="B34" s="27">
        <f>IF(A34=0,0,1+MAX($B$2:B33))</f>
        <v>33</v>
      </c>
      <c r="C34" t="s">
        <v>65</v>
      </c>
      <c r="D34" t="s">
        <v>75</v>
      </c>
      <c r="E34" t="s">
        <v>236</v>
      </c>
      <c r="F34" t="s">
        <v>76</v>
      </c>
      <c r="G34" t="s">
        <v>60</v>
      </c>
      <c r="H34" t="s">
        <v>3</v>
      </c>
      <c r="I34" t="s">
        <v>20</v>
      </c>
      <c r="J34">
        <v>200</v>
      </c>
      <c r="K34">
        <v>3.5</v>
      </c>
      <c r="L34">
        <v>9</v>
      </c>
      <c r="M34" t="s">
        <v>6</v>
      </c>
      <c r="N34">
        <v>0</v>
      </c>
      <c r="O34">
        <v>1</v>
      </c>
      <c r="P34">
        <v>0</v>
      </c>
      <c r="Q34">
        <v>0</v>
      </c>
      <c r="R34">
        <v>0</v>
      </c>
      <c r="S34">
        <v>0</v>
      </c>
      <c r="T34" t="s">
        <v>222</v>
      </c>
      <c r="U34" s="27">
        <f>IF(Questions!$D$7="Peu importe le secteur",1,IF(Questions!$D$7=Liste!C34,1,0))</f>
        <v>1</v>
      </c>
      <c r="V34" s="27">
        <f>IF(Questions!$D$8="Peu importe le département",1,IF(Questions!$D$8=Liste!E34,1,0))</f>
        <v>1</v>
      </c>
      <c r="W34" s="27">
        <f>IF(Questions!$D$9="Peu importe la carte IGN",1,IF(RIGHT(G34,6)=Questions!$D$9,1,IF(LEFT(G34,6)=Questions!$D$9,1,0)))</f>
        <v>1</v>
      </c>
      <c r="X34" s="27">
        <f>IF(Liste!AT34=0,1,IF(Questions!$D$12="précisément",IF(Liste!AU34=Liste!AT34,1,0),IF(Liste!AU34&gt;=Liste!AT34,1,0)))</f>
        <v>1</v>
      </c>
      <c r="Y34" s="27">
        <f>IF(Liste!AR34=0,1,IF(Questions!$D$13="précisément",IF(Liste!AS34=Liste!AR34,1,0),IF(Liste!AS34&gt;=Liste!AR34,1,0)))</f>
        <v>1</v>
      </c>
      <c r="Z34" s="27">
        <f>IF(Questions!$E$14=0,1,IF(Questions!$D$14="Au moins",Liste!AO34,IF(Questions!$D$14="Précisément",Liste!AP34,Liste!AQ34)))</f>
        <v>1</v>
      </c>
      <c r="AA34" s="27">
        <f>IF(Questions!$E$15=0,1,IF(Questions!$D$15="Au moins",Liste!AL34,IF(Questions!$D$15="Précisément",Liste!AM34,Liste!AN34)))</f>
        <v>1</v>
      </c>
      <c r="AB34" s="27">
        <f>IF(Questions!$E$16=0,1,IF(Questions!$D$16="Au moins",Liste!AI34,IF(Questions!$D$16="Précisément",Liste!AJ34,Liste!AK34)))</f>
        <v>1</v>
      </c>
      <c r="AC34" s="27">
        <f>IF(Questions!$D$19="Peu importe",1,IF(Liste!N34=1,1,0))</f>
        <v>1</v>
      </c>
      <c r="AD34" s="27">
        <f>IF(Questions!$D$20="Peu importe",1,IF(Liste!O34=1,1,0))</f>
        <v>1</v>
      </c>
      <c r="AE34" s="27">
        <f>IF(Questions!$D$21="Peu importe",1,IF(Liste!P34=1,1,0))</f>
        <v>1</v>
      </c>
      <c r="AF34" s="27">
        <f>IF(Questions!$D$22="Peu importe",1,IF(Liste!R34=1,1,0))</f>
        <v>1</v>
      </c>
      <c r="AG34" s="27">
        <f>IF(Questions!$D$23="Peu importe",1,IF(Liste!S34=1,1,0))</f>
        <v>1</v>
      </c>
      <c r="AH34" s="27">
        <f>IF(Questions!$D$24="Peu importe",1,IF(Liste!Q34=1,1,0))</f>
        <v>1</v>
      </c>
      <c r="AI34" s="27">
        <f>IF($L34&gt;=Questions!$E$16,1,0)</f>
        <v>1</v>
      </c>
      <c r="AJ34" s="27">
        <f>IF($L34=Questions!$E$16,1,0)</f>
        <v>0</v>
      </c>
      <c r="AK34" s="27">
        <f>IF($L34&lt;=Questions!$E$16,1,0)</f>
        <v>0</v>
      </c>
      <c r="AL34" s="27">
        <f>IF($K34&gt;=Questions!$E$15,1,0)</f>
        <v>1</v>
      </c>
      <c r="AM34" s="27">
        <f>IF($K34=Questions!$E$15,1,0)</f>
        <v>0</v>
      </c>
      <c r="AN34" s="27">
        <f>IF($K34&lt;=Questions!$E$15,1,0)</f>
        <v>0</v>
      </c>
      <c r="AO34" s="27">
        <f>IF($J34&gt;=Questions!$E$14,1,0)</f>
        <v>1</v>
      </c>
      <c r="AP34" s="27">
        <f>IF($J34=Questions!$E$14,1,0)</f>
        <v>0</v>
      </c>
      <c r="AQ34" s="27">
        <f>IF($J34&lt;=Questions!$E$14,1,0)</f>
        <v>0</v>
      </c>
      <c r="AR34" s="27">
        <f>IF(Questions!$E$13="peu importe le degré d'intérêt",0,LEFT(RIGHT(Questions!$E$13,4),1)*1)</f>
        <v>0</v>
      </c>
      <c r="AS34" s="27">
        <f t="shared" si="1"/>
        <v>2</v>
      </c>
      <c r="AT34" s="27">
        <f>IF(Questions!$E$12="peu importe le niveau",0,LEFT(RIGHT(Questions!$E$12,4),1)*1)</f>
        <v>0</v>
      </c>
      <c r="AU34" s="27">
        <f t="shared" si="2"/>
        <v>2</v>
      </c>
    </row>
    <row r="35" spans="1:47" x14ac:dyDescent="0.25">
      <c r="A35" s="27">
        <f t="shared" si="0"/>
        <v>1</v>
      </c>
      <c r="B35" s="27">
        <f>IF(A35=0,0,1+MAX($B$2:B34))</f>
        <v>34</v>
      </c>
      <c r="C35" t="s">
        <v>65</v>
      </c>
      <c r="D35" t="s">
        <v>75</v>
      </c>
      <c r="E35" t="s">
        <v>236</v>
      </c>
      <c r="F35" t="s">
        <v>77</v>
      </c>
      <c r="G35" t="s">
        <v>60</v>
      </c>
      <c r="H35" t="s">
        <v>10</v>
      </c>
      <c r="I35" t="s">
        <v>5</v>
      </c>
      <c r="J35">
        <v>700</v>
      </c>
      <c r="K35">
        <v>5</v>
      </c>
      <c r="L35">
        <v>11</v>
      </c>
      <c r="M35" t="s">
        <v>6</v>
      </c>
      <c r="N35">
        <v>1</v>
      </c>
      <c r="O35">
        <v>0</v>
      </c>
      <c r="P35">
        <v>0</v>
      </c>
      <c r="Q35">
        <v>0</v>
      </c>
      <c r="R35">
        <v>0</v>
      </c>
      <c r="S35">
        <v>0</v>
      </c>
      <c r="T35" t="s">
        <v>223</v>
      </c>
      <c r="U35" s="27">
        <f>IF(Questions!$D$7="Peu importe le secteur",1,IF(Questions!$D$7=Liste!C35,1,0))</f>
        <v>1</v>
      </c>
      <c r="V35" s="27">
        <f>IF(Questions!$D$8="Peu importe le département",1,IF(Questions!$D$8=Liste!E35,1,0))</f>
        <v>1</v>
      </c>
      <c r="W35" s="27">
        <f>IF(Questions!$D$9="Peu importe la carte IGN",1,IF(RIGHT(G35,6)=Questions!$D$9,1,IF(LEFT(G35,6)=Questions!$D$9,1,0)))</f>
        <v>1</v>
      </c>
      <c r="X35" s="27">
        <f>IF(Liste!AT35=0,1,IF(Questions!$D$12="précisément",IF(Liste!AU35=Liste!AT35,1,0),IF(Liste!AU35&gt;=Liste!AT35,1,0)))</f>
        <v>1</v>
      </c>
      <c r="Y35" s="27">
        <f>IF(Liste!AR35=0,1,IF(Questions!$D$13="précisément",IF(Liste!AS35=Liste!AR35,1,0),IF(Liste!AS35&gt;=Liste!AR35,1,0)))</f>
        <v>1</v>
      </c>
      <c r="Z35" s="27">
        <f>IF(Questions!$E$14=0,1,IF(Questions!$D$14="Au moins",Liste!AO35,IF(Questions!$D$14="Précisément",Liste!AP35,Liste!AQ35)))</f>
        <v>1</v>
      </c>
      <c r="AA35" s="27">
        <f>IF(Questions!$E$15=0,1,IF(Questions!$D$15="Au moins",Liste!AL35,IF(Questions!$D$15="Précisément",Liste!AM35,Liste!AN35)))</f>
        <v>1</v>
      </c>
      <c r="AB35" s="27">
        <f>IF(Questions!$E$16=0,1,IF(Questions!$D$16="Au moins",Liste!AI35,IF(Questions!$D$16="Précisément",Liste!AJ35,Liste!AK35)))</f>
        <v>1</v>
      </c>
      <c r="AC35" s="27">
        <f>IF(Questions!$D$19="Peu importe",1,IF(Liste!N35=1,1,0))</f>
        <v>1</v>
      </c>
      <c r="AD35" s="27">
        <f>IF(Questions!$D$20="Peu importe",1,IF(Liste!O35=1,1,0))</f>
        <v>1</v>
      </c>
      <c r="AE35" s="27">
        <f>IF(Questions!$D$21="Peu importe",1,IF(Liste!P35=1,1,0))</f>
        <v>1</v>
      </c>
      <c r="AF35" s="27">
        <f>IF(Questions!$D$22="Peu importe",1,IF(Liste!R35=1,1,0))</f>
        <v>1</v>
      </c>
      <c r="AG35" s="27">
        <f>IF(Questions!$D$23="Peu importe",1,IF(Liste!S35=1,1,0))</f>
        <v>1</v>
      </c>
      <c r="AH35" s="27">
        <f>IF(Questions!$D$24="Peu importe",1,IF(Liste!Q35=1,1,0))</f>
        <v>1</v>
      </c>
      <c r="AI35" s="27">
        <f>IF($L35&gt;=Questions!$E$16,1,0)</f>
        <v>1</v>
      </c>
      <c r="AJ35" s="27">
        <f>IF($L35=Questions!$E$16,1,0)</f>
        <v>0</v>
      </c>
      <c r="AK35" s="27">
        <f>IF($L35&lt;=Questions!$E$16,1,0)</f>
        <v>0</v>
      </c>
      <c r="AL35" s="27">
        <f>IF($K35&gt;=Questions!$E$15,1,0)</f>
        <v>1</v>
      </c>
      <c r="AM35" s="27">
        <f>IF($K35=Questions!$E$15,1,0)</f>
        <v>0</v>
      </c>
      <c r="AN35" s="27">
        <f>IF($K35&lt;=Questions!$E$15,1,0)</f>
        <v>0</v>
      </c>
      <c r="AO35" s="27">
        <f>IF($J35&gt;=Questions!$E$14,1,0)</f>
        <v>1</v>
      </c>
      <c r="AP35" s="27">
        <f>IF($J35=Questions!$E$14,1,0)</f>
        <v>0</v>
      </c>
      <c r="AQ35" s="27">
        <f>IF($J35&lt;=Questions!$E$14,1,0)</f>
        <v>0</v>
      </c>
      <c r="AR35" s="27">
        <f>IF(Questions!$E$13="peu importe le degré d'intérêt",0,LEFT(RIGHT(Questions!$E$13,4),1)*1)</f>
        <v>0</v>
      </c>
      <c r="AS35" s="27">
        <f t="shared" si="1"/>
        <v>4</v>
      </c>
      <c r="AT35" s="27">
        <f>IF(Questions!$E$12="peu importe le niveau",0,LEFT(RIGHT(Questions!$E$12,4),1)*1)</f>
        <v>0</v>
      </c>
      <c r="AU35" s="27">
        <f t="shared" si="2"/>
        <v>3</v>
      </c>
    </row>
    <row r="36" spans="1:47" x14ac:dyDescent="0.25">
      <c r="A36" s="27">
        <f t="shared" si="0"/>
        <v>1</v>
      </c>
      <c r="B36" s="27">
        <f>IF(A36=0,0,1+MAX($B$2:B35))</f>
        <v>35</v>
      </c>
      <c r="C36" t="s">
        <v>65</v>
      </c>
      <c r="D36" t="s">
        <v>78</v>
      </c>
      <c r="E36" t="s">
        <v>236</v>
      </c>
      <c r="F36" t="s">
        <v>79</v>
      </c>
      <c r="G36" t="s">
        <v>95</v>
      </c>
      <c r="H36" t="s">
        <v>59</v>
      </c>
      <c r="I36" t="s">
        <v>11</v>
      </c>
      <c r="J36">
        <v>300</v>
      </c>
      <c r="K36">
        <v>3</v>
      </c>
      <c r="L36">
        <v>6</v>
      </c>
      <c r="M36" t="s">
        <v>6</v>
      </c>
      <c r="N36">
        <v>1</v>
      </c>
      <c r="O36">
        <v>0</v>
      </c>
      <c r="P36">
        <v>0</v>
      </c>
      <c r="Q36">
        <v>0</v>
      </c>
      <c r="R36">
        <v>0</v>
      </c>
      <c r="S36">
        <v>0</v>
      </c>
      <c r="T36" t="s">
        <v>224</v>
      </c>
      <c r="U36" s="27">
        <f>IF(Questions!$D$7="Peu importe le secteur",1,IF(Questions!$D$7=Liste!C36,1,0))</f>
        <v>1</v>
      </c>
      <c r="V36" s="27">
        <f>IF(Questions!$D$8="Peu importe le département",1,IF(Questions!$D$8=Liste!E36,1,0))</f>
        <v>1</v>
      </c>
      <c r="W36" s="27">
        <f>IF(Questions!$D$9="Peu importe la carte IGN",1,IF(RIGHT(G36,6)=Questions!$D$9,1,IF(LEFT(G36,6)=Questions!$D$9,1,0)))</f>
        <v>1</v>
      </c>
      <c r="X36" s="27">
        <f>IF(Liste!AT36=0,1,IF(Questions!$D$12="précisément",IF(Liste!AU36=Liste!AT36,1,0),IF(Liste!AU36&gt;=Liste!AT36,1,0)))</f>
        <v>1</v>
      </c>
      <c r="Y36" s="27">
        <f>IF(Liste!AR36=0,1,IF(Questions!$D$13="précisément",IF(Liste!AS36=Liste!AR36,1,0),IF(Liste!AS36&gt;=Liste!AR36,1,0)))</f>
        <v>1</v>
      </c>
      <c r="Z36" s="27">
        <f>IF(Questions!$E$14=0,1,IF(Questions!$D$14="Au moins",Liste!AO36,IF(Questions!$D$14="Précisément",Liste!AP36,Liste!AQ36)))</f>
        <v>1</v>
      </c>
      <c r="AA36" s="27">
        <f>IF(Questions!$E$15=0,1,IF(Questions!$D$15="Au moins",Liste!AL36,IF(Questions!$D$15="Précisément",Liste!AM36,Liste!AN36)))</f>
        <v>1</v>
      </c>
      <c r="AB36" s="27">
        <f>IF(Questions!$E$16=0,1,IF(Questions!$D$16="Au moins",Liste!AI36,IF(Questions!$D$16="Précisément",Liste!AJ36,Liste!AK36)))</f>
        <v>1</v>
      </c>
      <c r="AC36" s="27">
        <f>IF(Questions!$D$19="Peu importe",1,IF(Liste!N36=1,1,0))</f>
        <v>1</v>
      </c>
      <c r="AD36" s="27">
        <f>IF(Questions!$D$20="Peu importe",1,IF(Liste!O36=1,1,0))</f>
        <v>1</v>
      </c>
      <c r="AE36" s="27">
        <f>IF(Questions!$D$21="Peu importe",1,IF(Liste!P36=1,1,0))</f>
        <v>1</v>
      </c>
      <c r="AF36" s="27">
        <f>IF(Questions!$D$22="Peu importe",1,IF(Liste!R36=1,1,0))</f>
        <v>1</v>
      </c>
      <c r="AG36" s="27">
        <f>IF(Questions!$D$23="Peu importe",1,IF(Liste!S36=1,1,0))</f>
        <v>1</v>
      </c>
      <c r="AH36" s="27">
        <f>IF(Questions!$D$24="Peu importe",1,IF(Liste!Q36=1,1,0))</f>
        <v>1</v>
      </c>
      <c r="AI36" s="27">
        <f>IF($L36&gt;=Questions!$E$16,1,0)</f>
        <v>1</v>
      </c>
      <c r="AJ36" s="27">
        <f>IF($L36=Questions!$E$16,1,0)</f>
        <v>0</v>
      </c>
      <c r="AK36" s="27">
        <f>IF($L36&lt;=Questions!$E$16,1,0)</f>
        <v>0</v>
      </c>
      <c r="AL36" s="27">
        <f>IF($K36&gt;=Questions!$E$15,1,0)</f>
        <v>1</v>
      </c>
      <c r="AM36" s="27">
        <f>IF($K36=Questions!$E$15,1,0)</f>
        <v>0</v>
      </c>
      <c r="AN36" s="27">
        <f>IF($K36&lt;=Questions!$E$15,1,0)</f>
        <v>0</v>
      </c>
      <c r="AO36" s="27">
        <f>IF($J36&gt;=Questions!$E$14,1,0)</f>
        <v>1</v>
      </c>
      <c r="AP36" s="27">
        <f>IF($J36=Questions!$E$14,1,0)</f>
        <v>0</v>
      </c>
      <c r="AQ36" s="27">
        <f>IF($J36&lt;=Questions!$E$14,1,0)</f>
        <v>0</v>
      </c>
      <c r="AR36" s="27">
        <f>IF(Questions!$E$13="peu importe le degré d'intérêt",0,LEFT(RIGHT(Questions!$E$13,4),1)*1)</f>
        <v>0</v>
      </c>
      <c r="AS36" s="27">
        <f t="shared" si="1"/>
        <v>3</v>
      </c>
      <c r="AT36" s="27">
        <f>IF(Questions!$E$12="peu importe le niveau",0,LEFT(RIGHT(Questions!$E$12,4),1)*1)</f>
        <v>0</v>
      </c>
      <c r="AU36" s="27">
        <f t="shared" si="2"/>
        <v>1</v>
      </c>
    </row>
    <row r="37" spans="1:47" x14ac:dyDescent="0.25">
      <c r="A37" s="27">
        <f t="shared" si="0"/>
        <v>1</v>
      </c>
      <c r="B37" s="27">
        <f>IF(A37=0,0,1+MAX($B$2:B36))</f>
        <v>36</v>
      </c>
      <c r="C37" t="s">
        <v>65</v>
      </c>
      <c r="D37" t="s">
        <v>78</v>
      </c>
      <c r="E37" t="s">
        <v>236</v>
      </c>
      <c r="F37" t="s">
        <v>80</v>
      </c>
      <c r="G37" t="s">
        <v>95</v>
      </c>
      <c r="H37" t="s">
        <v>10</v>
      </c>
      <c r="I37" t="s">
        <v>5</v>
      </c>
      <c r="J37">
        <v>350</v>
      </c>
      <c r="K37">
        <v>4</v>
      </c>
      <c r="L37">
        <v>8</v>
      </c>
      <c r="M37" t="s">
        <v>6</v>
      </c>
      <c r="N37">
        <v>1</v>
      </c>
      <c r="O37">
        <v>0</v>
      </c>
      <c r="P37">
        <v>0</v>
      </c>
      <c r="Q37">
        <v>1</v>
      </c>
      <c r="R37">
        <v>1</v>
      </c>
      <c r="S37">
        <v>0</v>
      </c>
      <c r="T37" t="s">
        <v>225</v>
      </c>
      <c r="U37" s="27">
        <f>IF(Questions!$D$7="Peu importe le secteur",1,IF(Questions!$D$7=Liste!C37,1,0))</f>
        <v>1</v>
      </c>
      <c r="V37" s="27">
        <f>IF(Questions!$D$8="Peu importe le département",1,IF(Questions!$D$8=Liste!E37,1,0))</f>
        <v>1</v>
      </c>
      <c r="W37" s="27">
        <f>IF(Questions!$D$9="Peu importe la carte IGN",1,IF(RIGHT(G37,6)=Questions!$D$9,1,IF(LEFT(G37,6)=Questions!$D$9,1,0)))</f>
        <v>1</v>
      </c>
      <c r="X37" s="27">
        <f>IF(Liste!AT37=0,1,IF(Questions!$D$12="précisément",IF(Liste!AU37=Liste!AT37,1,0),IF(Liste!AU37&gt;=Liste!AT37,1,0)))</f>
        <v>1</v>
      </c>
      <c r="Y37" s="27">
        <f>IF(Liste!AR37=0,1,IF(Questions!$D$13="précisément",IF(Liste!AS37=Liste!AR37,1,0),IF(Liste!AS37&gt;=Liste!AR37,1,0)))</f>
        <v>1</v>
      </c>
      <c r="Z37" s="27">
        <f>IF(Questions!$E$14=0,1,IF(Questions!$D$14="Au moins",Liste!AO37,IF(Questions!$D$14="Précisément",Liste!AP37,Liste!AQ37)))</f>
        <v>1</v>
      </c>
      <c r="AA37" s="27">
        <f>IF(Questions!$E$15=0,1,IF(Questions!$D$15="Au moins",Liste!AL37,IF(Questions!$D$15="Précisément",Liste!AM37,Liste!AN37)))</f>
        <v>1</v>
      </c>
      <c r="AB37" s="27">
        <f>IF(Questions!$E$16=0,1,IF(Questions!$D$16="Au moins",Liste!AI37,IF(Questions!$D$16="Précisément",Liste!AJ37,Liste!AK37)))</f>
        <v>1</v>
      </c>
      <c r="AC37" s="27">
        <f>IF(Questions!$D$19="Peu importe",1,IF(Liste!N37=1,1,0))</f>
        <v>1</v>
      </c>
      <c r="AD37" s="27">
        <f>IF(Questions!$D$20="Peu importe",1,IF(Liste!O37=1,1,0))</f>
        <v>1</v>
      </c>
      <c r="AE37" s="27">
        <f>IF(Questions!$D$21="Peu importe",1,IF(Liste!P37=1,1,0))</f>
        <v>1</v>
      </c>
      <c r="AF37" s="27">
        <f>IF(Questions!$D$22="Peu importe",1,IF(Liste!R37=1,1,0))</f>
        <v>1</v>
      </c>
      <c r="AG37" s="27">
        <f>IF(Questions!$D$23="Peu importe",1,IF(Liste!S37=1,1,0))</f>
        <v>1</v>
      </c>
      <c r="AH37" s="27">
        <f>IF(Questions!$D$24="Peu importe",1,IF(Liste!Q37=1,1,0))</f>
        <v>1</v>
      </c>
      <c r="AI37" s="27">
        <f>IF($L37&gt;=Questions!$E$16,1,0)</f>
        <v>1</v>
      </c>
      <c r="AJ37" s="27">
        <f>IF($L37=Questions!$E$16,1,0)</f>
        <v>0</v>
      </c>
      <c r="AK37" s="27">
        <f>IF($L37&lt;=Questions!$E$16,1,0)</f>
        <v>0</v>
      </c>
      <c r="AL37" s="27">
        <f>IF($K37&gt;=Questions!$E$15,1,0)</f>
        <v>1</v>
      </c>
      <c r="AM37" s="27">
        <f>IF($K37=Questions!$E$15,1,0)</f>
        <v>0</v>
      </c>
      <c r="AN37" s="27">
        <f>IF($K37&lt;=Questions!$E$15,1,0)</f>
        <v>0</v>
      </c>
      <c r="AO37" s="27">
        <f>IF($J37&gt;=Questions!$E$14,1,0)</f>
        <v>1</v>
      </c>
      <c r="AP37" s="27">
        <f>IF($J37=Questions!$E$14,1,0)</f>
        <v>0</v>
      </c>
      <c r="AQ37" s="27">
        <f>IF($J37&lt;=Questions!$E$14,1,0)</f>
        <v>0</v>
      </c>
      <c r="AR37" s="27">
        <f>IF(Questions!$E$13="peu importe le degré d'intérêt",0,LEFT(RIGHT(Questions!$E$13,4),1)*1)</f>
        <v>0</v>
      </c>
      <c r="AS37" s="27">
        <f t="shared" si="1"/>
        <v>4</v>
      </c>
      <c r="AT37" s="27">
        <f>IF(Questions!$E$12="peu importe le niveau",0,LEFT(RIGHT(Questions!$E$12,4),1)*1)</f>
        <v>0</v>
      </c>
      <c r="AU37" s="27">
        <f t="shared" si="2"/>
        <v>3</v>
      </c>
    </row>
    <row r="38" spans="1:47" x14ac:dyDescent="0.25">
      <c r="A38" s="27">
        <f t="shared" si="0"/>
        <v>1</v>
      </c>
      <c r="B38" s="27">
        <f>IF(A38=0,0,1+MAX($B$2:B37))</f>
        <v>37</v>
      </c>
      <c r="C38" t="s">
        <v>65</v>
      </c>
      <c r="D38" t="s">
        <v>81</v>
      </c>
      <c r="E38" t="s">
        <v>236</v>
      </c>
      <c r="F38" t="s">
        <v>82</v>
      </c>
      <c r="G38" t="s">
        <v>96</v>
      </c>
      <c r="H38" t="s">
        <v>10</v>
      </c>
      <c r="I38" t="s">
        <v>11</v>
      </c>
      <c r="J38">
        <v>550</v>
      </c>
      <c r="K38">
        <v>4.5</v>
      </c>
      <c r="L38">
        <v>12</v>
      </c>
      <c r="M38" t="s">
        <v>6</v>
      </c>
      <c r="N38">
        <v>1</v>
      </c>
      <c r="O38">
        <v>0</v>
      </c>
      <c r="P38">
        <v>0</v>
      </c>
      <c r="Q38">
        <v>0</v>
      </c>
      <c r="R38">
        <v>0</v>
      </c>
      <c r="S38">
        <v>1</v>
      </c>
      <c r="T38" t="s">
        <v>226</v>
      </c>
      <c r="U38" s="27">
        <f>IF(Questions!$D$7="Peu importe le secteur",1,IF(Questions!$D$7=Liste!C38,1,0))</f>
        <v>1</v>
      </c>
      <c r="V38" s="27">
        <f>IF(Questions!$D$8="Peu importe le département",1,IF(Questions!$D$8=Liste!E38,1,0))</f>
        <v>1</v>
      </c>
      <c r="W38" s="27">
        <f>IF(Questions!$D$9="Peu importe la carte IGN",1,IF(RIGHT(G38,6)=Questions!$D$9,1,IF(LEFT(G38,6)=Questions!$D$9,1,0)))</f>
        <v>1</v>
      </c>
      <c r="X38" s="27">
        <f>IF(Liste!AT38=0,1,IF(Questions!$D$12="précisément",IF(Liste!AU38=Liste!AT38,1,0),IF(Liste!AU38&gt;=Liste!AT38,1,0)))</f>
        <v>1</v>
      </c>
      <c r="Y38" s="27">
        <f>IF(Liste!AR38=0,1,IF(Questions!$D$13="précisément",IF(Liste!AS38=Liste!AR38,1,0),IF(Liste!AS38&gt;=Liste!AR38,1,0)))</f>
        <v>1</v>
      </c>
      <c r="Z38" s="27">
        <f>IF(Questions!$E$14=0,1,IF(Questions!$D$14="Au moins",Liste!AO38,IF(Questions!$D$14="Précisément",Liste!AP38,Liste!AQ38)))</f>
        <v>1</v>
      </c>
      <c r="AA38" s="27">
        <f>IF(Questions!$E$15=0,1,IF(Questions!$D$15="Au moins",Liste!AL38,IF(Questions!$D$15="Précisément",Liste!AM38,Liste!AN38)))</f>
        <v>1</v>
      </c>
      <c r="AB38" s="27">
        <f>IF(Questions!$E$16=0,1,IF(Questions!$D$16="Au moins",Liste!AI38,IF(Questions!$D$16="Précisément",Liste!AJ38,Liste!AK38)))</f>
        <v>1</v>
      </c>
      <c r="AC38" s="27">
        <f>IF(Questions!$D$19="Peu importe",1,IF(Liste!N38=1,1,0))</f>
        <v>1</v>
      </c>
      <c r="AD38" s="27">
        <f>IF(Questions!$D$20="Peu importe",1,IF(Liste!O38=1,1,0))</f>
        <v>1</v>
      </c>
      <c r="AE38" s="27">
        <f>IF(Questions!$D$21="Peu importe",1,IF(Liste!P38=1,1,0))</f>
        <v>1</v>
      </c>
      <c r="AF38" s="27">
        <f>IF(Questions!$D$22="Peu importe",1,IF(Liste!R38=1,1,0))</f>
        <v>1</v>
      </c>
      <c r="AG38" s="27">
        <f>IF(Questions!$D$23="Peu importe",1,IF(Liste!S38=1,1,0))</f>
        <v>1</v>
      </c>
      <c r="AH38" s="27">
        <f>IF(Questions!$D$24="Peu importe",1,IF(Liste!Q38=1,1,0))</f>
        <v>1</v>
      </c>
      <c r="AI38" s="27">
        <f>IF($L38&gt;=Questions!$E$16,1,0)</f>
        <v>1</v>
      </c>
      <c r="AJ38" s="27">
        <f>IF($L38=Questions!$E$16,1,0)</f>
        <v>0</v>
      </c>
      <c r="AK38" s="27">
        <f>IF($L38&lt;=Questions!$E$16,1,0)</f>
        <v>0</v>
      </c>
      <c r="AL38" s="27">
        <f>IF($K38&gt;=Questions!$E$15,1,0)</f>
        <v>1</v>
      </c>
      <c r="AM38" s="27">
        <f>IF($K38=Questions!$E$15,1,0)</f>
        <v>0</v>
      </c>
      <c r="AN38" s="27">
        <f>IF($K38&lt;=Questions!$E$15,1,0)</f>
        <v>0</v>
      </c>
      <c r="AO38" s="27">
        <f>IF($J38&gt;=Questions!$E$14,1,0)</f>
        <v>1</v>
      </c>
      <c r="AP38" s="27">
        <f>IF($J38=Questions!$E$14,1,0)</f>
        <v>0</v>
      </c>
      <c r="AQ38" s="27">
        <f>IF($J38&lt;=Questions!$E$14,1,0)</f>
        <v>0</v>
      </c>
      <c r="AR38" s="27">
        <f>IF(Questions!$E$13="peu importe le degré d'intérêt",0,LEFT(RIGHT(Questions!$E$13,4),1)*1)</f>
        <v>0</v>
      </c>
      <c r="AS38" s="27">
        <f t="shared" si="1"/>
        <v>3</v>
      </c>
      <c r="AT38" s="27">
        <f>IF(Questions!$E$12="peu importe le niveau",0,LEFT(RIGHT(Questions!$E$12,4),1)*1)</f>
        <v>0</v>
      </c>
      <c r="AU38" s="27">
        <f t="shared" si="2"/>
        <v>3</v>
      </c>
    </row>
    <row r="39" spans="1:47" x14ac:dyDescent="0.25">
      <c r="A39" s="27">
        <f t="shared" si="0"/>
        <v>1</v>
      </c>
      <c r="B39" s="27">
        <f>IF(A39=0,0,1+MAX($B$2:B38))</f>
        <v>38</v>
      </c>
      <c r="C39" t="s">
        <v>65</v>
      </c>
      <c r="D39" t="s">
        <v>81</v>
      </c>
      <c r="E39" t="s">
        <v>236</v>
      </c>
      <c r="F39" t="s">
        <v>83</v>
      </c>
      <c r="G39" t="s">
        <v>96</v>
      </c>
      <c r="H39" t="s">
        <v>3</v>
      </c>
      <c r="I39" t="s">
        <v>20</v>
      </c>
      <c r="J39">
        <v>250</v>
      </c>
      <c r="K39">
        <v>3</v>
      </c>
      <c r="L39">
        <v>10</v>
      </c>
      <c r="M39" t="s">
        <v>6</v>
      </c>
      <c r="N39">
        <v>1</v>
      </c>
      <c r="O39">
        <v>0</v>
      </c>
      <c r="P39">
        <v>0</v>
      </c>
      <c r="Q39">
        <v>1</v>
      </c>
      <c r="R39">
        <v>0</v>
      </c>
      <c r="S39">
        <v>0</v>
      </c>
      <c r="T39" t="s">
        <v>227</v>
      </c>
      <c r="U39" s="27">
        <f>IF(Questions!$D$7="Peu importe le secteur",1,IF(Questions!$D$7=Liste!C39,1,0))</f>
        <v>1</v>
      </c>
      <c r="V39" s="27">
        <f>IF(Questions!$D$8="Peu importe le département",1,IF(Questions!$D$8=Liste!E39,1,0))</f>
        <v>1</v>
      </c>
      <c r="W39" s="27">
        <f>IF(Questions!$D$9="Peu importe la carte IGN",1,IF(RIGHT(G39,6)=Questions!$D$9,1,IF(LEFT(G39,6)=Questions!$D$9,1,0)))</f>
        <v>1</v>
      </c>
      <c r="X39" s="27">
        <f>IF(Liste!AT39=0,1,IF(Questions!$D$12="précisément",IF(Liste!AU39=Liste!AT39,1,0),IF(Liste!AU39&gt;=Liste!AT39,1,0)))</f>
        <v>1</v>
      </c>
      <c r="Y39" s="27">
        <f>IF(Liste!AR39=0,1,IF(Questions!$D$13="précisément",IF(Liste!AS39=Liste!AR39,1,0),IF(Liste!AS39&gt;=Liste!AR39,1,0)))</f>
        <v>1</v>
      </c>
      <c r="Z39" s="27">
        <f>IF(Questions!$E$14=0,1,IF(Questions!$D$14="Au moins",Liste!AO39,IF(Questions!$D$14="Précisément",Liste!AP39,Liste!AQ39)))</f>
        <v>1</v>
      </c>
      <c r="AA39" s="27">
        <f>IF(Questions!$E$15=0,1,IF(Questions!$D$15="Au moins",Liste!AL39,IF(Questions!$D$15="Précisément",Liste!AM39,Liste!AN39)))</f>
        <v>1</v>
      </c>
      <c r="AB39" s="27">
        <f>IF(Questions!$E$16=0,1,IF(Questions!$D$16="Au moins",Liste!AI39,IF(Questions!$D$16="Précisément",Liste!AJ39,Liste!AK39)))</f>
        <v>1</v>
      </c>
      <c r="AC39" s="27">
        <f>IF(Questions!$D$19="Peu importe",1,IF(Liste!N39=1,1,0))</f>
        <v>1</v>
      </c>
      <c r="AD39" s="27">
        <f>IF(Questions!$D$20="Peu importe",1,IF(Liste!O39=1,1,0))</f>
        <v>1</v>
      </c>
      <c r="AE39" s="27">
        <f>IF(Questions!$D$21="Peu importe",1,IF(Liste!P39=1,1,0))</f>
        <v>1</v>
      </c>
      <c r="AF39" s="27">
        <f>IF(Questions!$D$22="Peu importe",1,IF(Liste!R39=1,1,0))</f>
        <v>1</v>
      </c>
      <c r="AG39" s="27">
        <f>IF(Questions!$D$23="Peu importe",1,IF(Liste!S39=1,1,0))</f>
        <v>1</v>
      </c>
      <c r="AH39" s="27">
        <f>IF(Questions!$D$24="Peu importe",1,IF(Liste!Q39=1,1,0))</f>
        <v>1</v>
      </c>
      <c r="AI39" s="27">
        <f>IF($L39&gt;=Questions!$E$16,1,0)</f>
        <v>1</v>
      </c>
      <c r="AJ39" s="27">
        <f>IF($L39=Questions!$E$16,1,0)</f>
        <v>0</v>
      </c>
      <c r="AK39" s="27">
        <f>IF($L39&lt;=Questions!$E$16,1,0)</f>
        <v>0</v>
      </c>
      <c r="AL39" s="27">
        <f>IF($K39&gt;=Questions!$E$15,1,0)</f>
        <v>1</v>
      </c>
      <c r="AM39" s="27">
        <f>IF($K39=Questions!$E$15,1,0)</f>
        <v>0</v>
      </c>
      <c r="AN39" s="27">
        <f>IF($K39&lt;=Questions!$E$15,1,0)</f>
        <v>0</v>
      </c>
      <c r="AO39" s="27">
        <f>IF($J39&gt;=Questions!$E$14,1,0)</f>
        <v>1</v>
      </c>
      <c r="AP39" s="27">
        <f>IF($J39=Questions!$E$14,1,0)</f>
        <v>0</v>
      </c>
      <c r="AQ39" s="27">
        <f>IF($J39&lt;=Questions!$E$14,1,0)</f>
        <v>0</v>
      </c>
      <c r="AR39" s="27">
        <f>IF(Questions!$E$13="peu importe le degré d'intérêt",0,LEFT(RIGHT(Questions!$E$13,4),1)*1)</f>
        <v>0</v>
      </c>
      <c r="AS39" s="27">
        <f t="shared" si="1"/>
        <v>2</v>
      </c>
      <c r="AT39" s="27">
        <f>IF(Questions!$E$12="peu importe le niveau",0,LEFT(RIGHT(Questions!$E$12,4),1)*1)</f>
        <v>0</v>
      </c>
      <c r="AU39" s="27">
        <f t="shared" si="2"/>
        <v>2</v>
      </c>
    </row>
    <row r="40" spans="1:47" x14ac:dyDescent="0.25">
      <c r="A40" s="27">
        <f t="shared" si="0"/>
        <v>1</v>
      </c>
      <c r="B40" s="27">
        <f>IF(A40=0,0,1+MAX($B$2:B39))</f>
        <v>39</v>
      </c>
      <c r="C40" t="s">
        <v>65</v>
      </c>
      <c r="D40" t="s">
        <v>84</v>
      </c>
      <c r="E40" t="s">
        <v>236</v>
      </c>
      <c r="F40" t="s">
        <v>85</v>
      </c>
      <c r="G40" t="s">
        <v>96</v>
      </c>
      <c r="H40" t="s">
        <v>10</v>
      </c>
      <c r="I40" t="s">
        <v>62</v>
      </c>
      <c r="J40">
        <v>500</v>
      </c>
      <c r="K40">
        <v>3.5</v>
      </c>
      <c r="L40">
        <v>7</v>
      </c>
      <c r="M40" t="s">
        <v>6</v>
      </c>
      <c r="N40">
        <v>1</v>
      </c>
      <c r="O40">
        <v>1</v>
      </c>
      <c r="P40">
        <v>0</v>
      </c>
      <c r="Q40">
        <v>0</v>
      </c>
      <c r="R40">
        <v>0</v>
      </c>
      <c r="S40">
        <v>0</v>
      </c>
      <c r="T40" t="s">
        <v>228</v>
      </c>
      <c r="U40" s="27">
        <f>IF(Questions!$D$7="Peu importe le secteur",1,IF(Questions!$D$7=Liste!C40,1,0))</f>
        <v>1</v>
      </c>
      <c r="V40" s="27">
        <f>IF(Questions!$D$8="Peu importe le département",1,IF(Questions!$D$8=Liste!E40,1,0))</f>
        <v>1</v>
      </c>
      <c r="W40" s="27">
        <f>IF(Questions!$D$9="Peu importe la carte IGN",1,IF(RIGHT(G40,6)=Questions!$D$9,1,IF(LEFT(G40,6)=Questions!$D$9,1,0)))</f>
        <v>1</v>
      </c>
      <c r="X40" s="27">
        <f>IF(Liste!AT40=0,1,IF(Questions!$D$12="précisément",IF(Liste!AU40=Liste!AT40,1,0),IF(Liste!AU40&gt;=Liste!AT40,1,0)))</f>
        <v>1</v>
      </c>
      <c r="Y40" s="27">
        <f>IF(Liste!AR40=0,1,IF(Questions!$D$13="précisément",IF(Liste!AS40=Liste!AR40,1,0),IF(Liste!AS40&gt;=Liste!AR40,1,0)))</f>
        <v>1</v>
      </c>
      <c r="Z40" s="27">
        <f>IF(Questions!$E$14=0,1,IF(Questions!$D$14="Au moins",Liste!AO40,IF(Questions!$D$14="Précisément",Liste!AP40,Liste!AQ40)))</f>
        <v>1</v>
      </c>
      <c r="AA40" s="27">
        <f>IF(Questions!$E$15=0,1,IF(Questions!$D$15="Au moins",Liste!AL40,IF(Questions!$D$15="Précisément",Liste!AM40,Liste!AN40)))</f>
        <v>1</v>
      </c>
      <c r="AB40" s="27">
        <f>IF(Questions!$E$16=0,1,IF(Questions!$D$16="Au moins",Liste!AI40,IF(Questions!$D$16="Précisément",Liste!AJ40,Liste!AK40)))</f>
        <v>1</v>
      </c>
      <c r="AC40" s="27">
        <f>IF(Questions!$D$19="Peu importe",1,IF(Liste!N40=1,1,0))</f>
        <v>1</v>
      </c>
      <c r="AD40" s="27">
        <f>IF(Questions!$D$20="Peu importe",1,IF(Liste!O40=1,1,0))</f>
        <v>1</v>
      </c>
      <c r="AE40" s="27">
        <f>IF(Questions!$D$21="Peu importe",1,IF(Liste!P40=1,1,0))</f>
        <v>1</v>
      </c>
      <c r="AF40" s="27">
        <f>IF(Questions!$D$22="Peu importe",1,IF(Liste!R40=1,1,0))</f>
        <v>1</v>
      </c>
      <c r="AG40" s="27">
        <f>IF(Questions!$D$23="Peu importe",1,IF(Liste!S40=1,1,0))</f>
        <v>1</v>
      </c>
      <c r="AH40" s="27">
        <f>IF(Questions!$D$24="Peu importe",1,IF(Liste!Q40=1,1,0))</f>
        <v>1</v>
      </c>
      <c r="AI40" s="27">
        <f>IF($L40&gt;=Questions!$E$16,1,0)</f>
        <v>1</v>
      </c>
      <c r="AJ40" s="27">
        <f>IF($L40=Questions!$E$16,1,0)</f>
        <v>0</v>
      </c>
      <c r="AK40" s="27">
        <f>IF($L40&lt;=Questions!$E$16,1,0)</f>
        <v>0</v>
      </c>
      <c r="AL40" s="27">
        <f>IF($K40&gt;=Questions!$E$15,1,0)</f>
        <v>1</v>
      </c>
      <c r="AM40" s="27">
        <f>IF($K40=Questions!$E$15,1,0)</f>
        <v>0</v>
      </c>
      <c r="AN40" s="27">
        <f>IF($K40&lt;=Questions!$E$15,1,0)</f>
        <v>0</v>
      </c>
      <c r="AO40" s="27">
        <f>IF($J40&gt;=Questions!$E$14,1,0)</f>
        <v>1</v>
      </c>
      <c r="AP40" s="27">
        <f>IF($J40=Questions!$E$14,1,0)</f>
        <v>0</v>
      </c>
      <c r="AQ40" s="27">
        <f>IF($J40&lt;=Questions!$E$14,1,0)</f>
        <v>0</v>
      </c>
      <c r="AR40" s="27">
        <f>IF(Questions!$E$13="peu importe le degré d'intérêt",0,LEFT(RIGHT(Questions!$E$13,4),1)*1)</f>
        <v>0</v>
      </c>
      <c r="AS40" s="27">
        <f t="shared" si="1"/>
        <v>1</v>
      </c>
      <c r="AT40" s="27">
        <f>IF(Questions!$E$12="peu importe le niveau",0,LEFT(RIGHT(Questions!$E$12,4),1)*1)</f>
        <v>0</v>
      </c>
      <c r="AU40" s="27">
        <f t="shared" si="2"/>
        <v>3</v>
      </c>
    </row>
    <row r="41" spans="1:47" x14ac:dyDescent="0.25">
      <c r="A41" s="27">
        <f t="shared" si="0"/>
        <v>1</v>
      </c>
      <c r="B41" s="27">
        <f>IF(A41=0,0,1+MAX($B$2:B40))</f>
        <v>40</v>
      </c>
      <c r="C41" t="s">
        <v>65</v>
      </c>
      <c r="D41" t="s">
        <v>86</v>
      </c>
      <c r="E41" t="s">
        <v>236</v>
      </c>
      <c r="F41" t="s">
        <v>87</v>
      </c>
      <c r="G41" t="s">
        <v>96</v>
      </c>
      <c r="H41" t="s">
        <v>10</v>
      </c>
      <c r="I41" t="s">
        <v>11</v>
      </c>
      <c r="J41">
        <v>400</v>
      </c>
      <c r="K41">
        <v>3.5</v>
      </c>
      <c r="L41">
        <v>9</v>
      </c>
      <c r="M41" t="s">
        <v>6</v>
      </c>
      <c r="N41">
        <v>1</v>
      </c>
      <c r="O41">
        <v>0</v>
      </c>
      <c r="P41">
        <v>0</v>
      </c>
      <c r="Q41">
        <v>0</v>
      </c>
      <c r="R41">
        <v>0</v>
      </c>
      <c r="S41">
        <v>0</v>
      </c>
      <c r="T41" t="s">
        <v>229</v>
      </c>
      <c r="U41" s="27">
        <f>IF(Questions!$D$7="Peu importe le secteur",1,IF(Questions!$D$7=Liste!C41,1,0))</f>
        <v>1</v>
      </c>
      <c r="V41" s="27">
        <f>IF(Questions!$D$8="Peu importe le département",1,IF(Questions!$D$8=Liste!E41,1,0))</f>
        <v>1</v>
      </c>
      <c r="W41" s="27">
        <f>IF(Questions!$D$9="Peu importe la carte IGN",1,IF(RIGHT(G41,6)=Questions!$D$9,1,IF(LEFT(G41,6)=Questions!$D$9,1,0)))</f>
        <v>1</v>
      </c>
      <c r="X41" s="27">
        <f>IF(Liste!AT41=0,1,IF(Questions!$D$12="précisément",IF(Liste!AU41=Liste!AT41,1,0),IF(Liste!AU41&gt;=Liste!AT41,1,0)))</f>
        <v>1</v>
      </c>
      <c r="Y41" s="27">
        <f>IF(Liste!AR41=0,1,IF(Questions!$D$13="précisément",IF(Liste!AS41=Liste!AR41,1,0),IF(Liste!AS41&gt;=Liste!AR41,1,0)))</f>
        <v>1</v>
      </c>
      <c r="Z41" s="27">
        <f>IF(Questions!$E$14=0,1,IF(Questions!$D$14="Au moins",Liste!AO41,IF(Questions!$D$14="Précisément",Liste!AP41,Liste!AQ41)))</f>
        <v>1</v>
      </c>
      <c r="AA41" s="27">
        <f>IF(Questions!$E$15=0,1,IF(Questions!$D$15="Au moins",Liste!AL41,IF(Questions!$D$15="Précisément",Liste!AM41,Liste!AN41)))</f>
        <v>1</v>
      </c>
      <c r="AB41" s="27">
        <f>IF(Questions!$E$16=0,1,IF(Questions!$D$16="Au moins",Liste!AI41,IF(Questions!$D$16="Précisément",Liste!AJ41,Liste!AK41)))</f>
        <v>1</v>
      </c>
      <c r="AC41" s="27">
        <f>IF(Questions!$D$19="Peu importe",1,IF(Liste!N41=1,1,0))</f>
        <v>1</v>
      </c>
      <c r="AD41" s="27">
        <f>IF(Questions!$D$20="Peu importe",1,IF(Liste!O41=1,1,0))</f>
        <v>1</v>
      </c>
      <c r="AE41" s="27">
        <f>IF(Questions!$D$21="Peu importe",1,IF(Liste!P41=1,1,0))</f>
        <v>1</v>
      </c>
      <c r="AF41" s="27">
        <f>IF(Questions!$D$22="Peu importe",1,IF(Liste!R41=1,1,0))</f>
        <v>1</v>
      </c>
      <c r="AG41" s="27">
        <f>IF(Questions!$D$23="Peu importe",1,IF(Liste!S41=1,1,0))</f>
        <v>1</v>
      </c>
      <c r="AH41" s="27">
        <f>IF(Questions!$D$24="Peu importe",1,IF(Liste!Q41=1,1,0))</f>
        <v>1</v>
      </c>
      <c r="AI41" s="27">
        <f>IF($L41&gt;=Questions!$E$16,1,0)</f>
        <v>1</v>
      </c>
      <c r="AJ41" s="27">
        <f>IF($L41=Questions!$E$16,1,0)</f>
        <v>0</v>
      </c>
      <c r="AK41" s="27">
        <f>IF($L41&lt;=Questions!$E$16,1,0)</f>
        <v>0</v>
      </c>
      <c r="AL41" s="27">
        <f>IF($K41&gt;=Questions!$E$15,1,0)</f>
        <v>1</v>
      </c>
      <c r="AM41" s="27">
        <f>IF($K41=Questions!$E$15,1,0)</f>
        <v>0</v>
      </c>
      <c r="AN41" s="27">
        <f>IF($K41&lt;=Questions!$E$15,1,0)</f>
        <v>0</v>
      </c>
      <c r="AO41" s="27">
        <f>IF($J41&gt;=Questions!$E$14,1,0)</f>
        <v>1</v>
      </c>
      <c r="AP41" s="27">
        <f>IF($J41=Questions!$E$14,1,0)</f>
        <v>0</v>
      </c>
      <c r="AQ41" s="27">
        <f>IF($J41&lt;=Questions!$E$14,1,0)</f>
        <v>0</v>
      </c>
      <c r="AR41" s="27">
        <f>IF(Questions!$E$13="peu importe le degré d'intérêt",0,LEFT(RIGHT(Questions!$E$13,4),1)*1)</f>
        <v>0</v>
      </c>
      <c r="AS41" s="27">
        <f t="shared" si="1"/>
        <v>3</v>
      </c>
      <c r="AT41" s="27">
        <f>IF(Questions!$E$12="peu importe le niveau",0,LEFT(RIGHT(Questions!$E$12,4),1)*1)</f>
        <v>0</v>
      </c>
      <c r="AU41" s="27">
        <f t="shared" si="2"/>
        <v>3</v>
      </c>
    </row>
    <row r="42" spans="1:47" x14ac:dyDescent="0.25">
      <c r="A42" s="27">
        <f t="shared" si="0"/>
        <v>1</v>
      </c>
      <c r="B42" s="27">
        <f>IF(A42=0,0,1+MAX($B$2:B41))</f>
        <v>41</v>
      </c>
      <c r="C42" t="s">
        <v>65</v>
      </c>
      <c r="D42" t="s">
        <v>86</v>
      </c>
      <c r="E42" t="s">
        <v>236</v>
      </c>
      <c r="F42" t="s">
        <v>88</v>
      </c>
      <c r="G42" t="s">
        <v>96</v>
      </c>
      <c r="H42" t="s">
        <v>15</v>
      </c>
      <c r="I42" t="s">
        <v>5</v>
      </c>
      <c r="J42">
        <v>950</v>
      </c>
      <c r="K42">
        <v>5</v>
      </c>
      <c r="L42">
        <v>12</v>
      </c>
      <c r="M42" t="s">
        <v>6</v>
      </c>
      <c r="N42">
        <v>1</v>
      </c>
      <c r="O42">
        <v>0</v>
      </c>
      <c r="P42">
        <v>0</v>
      </c>
      <c r="Q42">
        <v>0</v>
      </c>
      <c r="R42">
        <v>1</v>
      </c>
      <c r="S42">
        <v>1</v>
      </c>
      <c r="T42" t="s">
        <v>230</v>
      </c>
      <c r="U42" s="27">
        <f>IF(Questions!$D$7="Peu importe le secteur",1,IF(Questions!$D$7=Liste!C42,1,0))</f>
        <v>1</v>
      </c>
      <c r="V42" s="27">
        <f>IF(Questions!$D$8="Peu importe le département",1,IF(Questions!$D$8=Liste!E42,1,0))</f>
        <v>1</v>
      </c>
      <c r="W42" s="27">
        <f>IF(Questions!$D$9="Peu importe la carte IGN",1,IF(RIGHT(G42,6)=Questions!$D$9,1,IF(LEFT(G42,6)=Questions!$D$9,1,0)))</f>
        <v>1</v>
      </c>
      <c r="X42" s="27">
        <f>IF(Liste!AT42=0,1,IF(Questions!$D$12="précisément",IF(Liste!AU42=Liste!AT42,1,0),IF(Liste!AU42&gt;=Liste!AT42,1,0)))</f>
        <v>1</v>
      </c>
      <c r="Y42" s="27">
        <f>IF(Liste!AR42=0,1,IF(Questions!$D$13="précisément",IF(Liste!AS42=Liste!AR42,1,0),IF(Liste!AS42&gt;=Liste!AR42,1,0)))</f>
        <v>1</v>
      </c>
      <c r="Z42" s="27">
        <f>IF(Questions!$E$14=0,1,IF(Questions!$D$14="Au moins",Liste!AO42,IF(Questions!$D$14="Précisément",Liste!AP42,Liste!AQ42)))</f>
        <v>1</v>
      </c>
      <c r="AA42" s="27">
        <f>IF(Questions!$E$15=0,1,IF(Questions!$D$15="Au moins",Liste!AL42,IF(Questions!$D$15="Précisément",Liste!AM42,Liste!AN42)))</f>
        <v>1</v>
      </c>
      <c r="AB42" s="27">
        <f>IF(Questions!$E$16=0,1,IF(Questions!$D$16="Au moins",Liste!AI42,IF(Questions!$D$16="Précisément",Liste!AJ42,Liste!AK42)))</f>
        <v>1</v>
      </c>
      <c r="AC42" s="27">
        <f>IF(Questions!$D$19="Peu importe",1,IF(Liste!N42=1,1,0))</f>
        <v>1</v>
      </c>
      <c r="AD42" s="27">
        <f>IF(Questions!$D$20="Peu importe",1,IF(Liste!O42=1,1,0))</f>
        <v>1</v>
      </c>
      <c r="AE42" s="27">
        <f>IF(Questions!$D$21="Peu importe",1,IF(Liste!P42=1,1,0))</f>
        <v>1</v>
      </c>
      <c r="AF42" s="27">
        <f>IF(Questions!$D$22="Peu importe",1,IF(Liste!R42=1,1,0))</f>
        <v>1</v>
      </c>
      <c r="AG42" s="27">
        <f>IF(Questions!$D$23="Peu importe",1,IF(Liste!S42=1,1,0))</f>
        <v>1</v>
      </c>
      <c r="AH42" s="27">
        <f>IF(Questions!$D$24="Peu importe",1,IF(Liste!Q42=1,1,0))</f>
        <v>1</v>
      </c>
      <c r="AI42" s="27">
        <f>IF($L42&gt;=Questions!$E$16,1,0)</f>
        <v>1</v>
      </c>
      <c r="AJ42" s="27">
        <f>IF($L42=Questions!$E$16,1,0)</f>
        <v>0</v>
      </c>
      <c r="AK42" s="27">
        <f>IF($L42&lt;=Questions!$E$16,1,0)</f>
        <v>0</v>
      </c>
      <c r="AL42" s="27">
        <f>IF($K42&gt;=Questions!$E$15,1,0)</f>
        <v>1</v>
      </c>
      <c r="AM42" s="27">
        <f>IF($K42=Questions!$E$15,1,0)</f>
        <v>0</v>
      </c>
      <c r="AN42" s="27">
        <f>IF($K42&lt;=Questions!$E$15,1,0)</f>
        <v>0</v>
      </c>
      <c r="AO42" s="27">
        <f>IF($J42&gt;=Questions!$E$14,1,0)</f>
        <v>1</v>
      </c>
      <c r="AP42" s="27">
        <f>IF($J42=Questions!$E$14,1,0)</f>
        <v>0</v>
      </c>
      <c r="AQ42" s="27">
        <f>IF($J42&lt;=Questions!$E$14,1,0)</f>
        <v>0</v>
      </c>
      <c r="AR42" s="27">
        <f>IF(Questions!$E$13="peu importe le degré d'intérêt",0,LEFT(RIGHT(Questions!$E$13,4),1)*1)</f>
        <v>0</v>
      </c>
      <c r="AS42" s="27">
        <f t="shared" si="1"/>
        <v>4</v>
      </c>
      <c r="AT42" s="27">
        <f>IF(Questions!$E$12="peu importe le niveau",0,LEFT(RIGHT(Questions!$E$12,4),1)*1)</f>
        <v>0</v>
      </c>
      <c r="AU42" s="27">
        <f t="shared" si="2"/>
        <v>4</v>
      </c>
    </row>
    <row r="43" spans="1:47" x14ac:dyDescent="0.25">
      <c r="A43" s="27">
        <f t="shared" si="0"/>
        <v>1</v>
      </c>
      <c r="B43" s="27">
        <f>IF(A43=0,0,1+MAX($B$2:B42))</f>
        <v>42</v>
      </c>
      <c r="C43" t="s">
        <v>65</v>
      </c>
      <c r="D43" t="s">
        <v>89</v>
      </c>
      <c r="E43" t="s">
        <v>236</v>
      </c>
      <c r="F43" t="s">
        <v>90</v>
      </c>
      <c r="G43" t="s">
        <v>96</v>
      </c>
      <c r="H43" t="s">
        <v>3</v>
      </c>
      <c r="I43" t="s">
        <v>5</v>
      </c>
      <c r="J43">
        <v>100</v>
      </c>
      <c r="K43">
        <v>3</v>
      </c>
      <c r="L43">
        <v>8</v>
      </c>
      <c r="M43" t="s">
        <v>6</v>
      </c>
      <c r="N43">
        <v>1</v>
      </c>
      <c r="O43">
        <v>0</v>
      </c>
      <c r="P43">
        <v>0</v>
      </c>
      <c r="Q43">
        <v>0</v>
      </c>
      <c r="R43">
        <v>1</v>
      </c>
      <c r="S43">
        <v>1</v>
      </c>
      <c r="T43" t="s">
        <v>231</v>
      </c>
      <c r="U43" s="27">
        <f>IF(Questions!$D$7="Peu importe le secteur",1,IF(Questions!$D$7=Liste!C43,1,0))</f>
        <v>1</v>
      </c>
      <c r="V43" s="27">
        <f>IF(Questions!$D$8="Peu importe le département",1,IF(Questions!$D$8=Liste!E43,1,0))</f>
        <v>1</v>
      </c>
      <c r="W43" s="27">
        <f>IF(Questions!$D$9="Peu importe la carte IGN",1,IF(RIGHT(G43,6)=Questions!$D$9,1,IF(LEFT(G43,6)=Questions!$D$9,1,0)))</f>
        <v>1</v>
      </c>
      <c r="X43" s="27">
        <f>IF(Liste!AT43=0,1,IF(Questions!$D$12="précisément",IF(Liste!AU43=Liste!AT43,1,0),IF(Liste!AU43&gt;=Liste!AT43,1,0)))</f>
        <v>1</v>
      </c>
      <c r="Y43" s="27">
        <f>IF(Liste!AR43=0,1,IF(Questions!$D$13="précisément",IF(Liste!AS43=Liste!AR43,1,0),IF(Liste!AS43&gt;=Liste!AR43,1,0)))</f>
        <v>1</v>
      </c>
      <c r="Z43" s="27">
        <f>IF(Questions!$E$14=0,1,IF(Questions!$D$14="Au moins",Liste!AO43,IF(Questions!$D$14="Précisément",Liste!AP43,Liste!AQ43)))</f>
        <v>1</v>
      </c>
      <c r="AA43" s="27">
        <f>IF(Questions!$E$15=0,1,IF(Questions!$D$15="Au moins",Liste!AL43,IF(Questions!$D$15="Précisément",Liste!AM43,Liste!AN43)))</f>
        <v>1</v>
      </c>
      <c r="AB43" s="27">
        <f>IF(Questions!$E$16=0,1,IF(Questions!$D$16="Au moins",Liste!AI43,IF(Questions!$D$16="Précisément",Liste!AJ43,Liste!AK43)))</f>
        <v>1</v>
      </c>
      <c r="AC43" s="27">
        <f>IF(Questions!$D$19="Peu importe",1,IF(Liste!N43=1,1,0))</f>
        <v>1</v>
      </c>
      <c r="AD43" s="27">
        <f>IF(Questions!$D$20="Peu importe",1,IF(Liste!O43=1,1,0))</f>
        <v>1</v>
      </c>
      <c r="AE43" s="27">
        <f>IF(Questions!$D$21="Peu importe",1,IF(Liste!P43=1,1,0))</f>
        <v>1</v>
      </c>
      <c r="AF43" s="27">
        <f>IF(Questions!$D$22="Peu importe",1,IF(Liste!R43=1,1,0))</f>
        <v>1</v>
      </c>
      <c r="AG43" s="27">
        <f>IF(Questions!$D$23="Peu importe",1,IF(Liste!S43=1,1,0))</f>
        <v>1</v>
      </c>
      <c r="AH43" s="27">
        <f>IF(Questions!$D$24="Peu importe",1,IF(Liste!Q43=1,1,0))</f>
        <v>1</v>
      </c>
      <c r="AI43" s="27">
        <f>IF($L43&gt;=Questions!$E$16,1,0)</f>
        <v>1</v>
      </c>
      <c r="AJ43" s="27">
        <f>IF($L43=Questions!$E$16,1,0)</f>
        <v>0</v>
      </c>
      <c r="AK43" s="27">
        <f>IF($L43&lt;=Questions!$E$16,1,0)</f>
        <v>0</v>
      </c>
      <c r="AL43" s="27">
        <f>IF($K43&gt;=Questions!$E$15,1,0)</f>
        <v>1</v>
      </c>
      <c r="AM43" s="27">
        <f>IF($K43=Questions!$E$15,1,0)</f>
        <v>0</v>
      </c>
      <c r="AN43" s="27">
        <f>IF($K43&lt;=Questions!$E$15,1,0)</f>
        <v>0</v>
      </c>
      <c r="AO43" s="27">
        <f>IF($J43&gt;=Questions!$E$14,1,0)</f>
        <v>1</v>
      </c>
      <c r="AP43" s="27">
        <f>IF($J43=Questions!$E$14,1,0)</f>
        <v>0</v>
      </c>
      <c r="AQ43" s="27">
        <f>IF($J43&lt;=Questions!$E$14,1,0)</f>
        <v>0</v>
      </c>
      <c r="AR43" s="27">
        <f>IF(Questions!$E$13="peu importe le degré d'intérêt",0,LEFT(RIGHT(Questions!$E$13,4),1)*1)</f>
        <v>0</v>
      </c>
      <c r="AS43" s="27">
        <f t="shared" si="1"/>
        <v>4</v>
      </c>
      <c r="AT43" s="27">
        <f>IF(Questions!$E$12="peu importe le niveau",0,LEFT(RIGHT(Questions!$E$12,4),1)*1)</f>
        <v>0</v>
      </c>
      <c r="AU43" s="27">
        <f t="shared" si="2"/>
        <v>2</v>
      </c>
    </row>
    <row r="44" spans="1:47" x14ac:dyDescent="0.25">
      <c r="A44" s="27">
        <f t="shared" si="0"/>
        <v>1</v>
      </c>
      <c r="B44" s="27">
        <f>IF(A44=0,0,1+MAX($B$2:B43))</f>
        <v>43</v>
      </c>
      <c r="C44" t="s">
        <v>65</v>
      </c>
      <c r="D44" t="s">
        <v>89</v>
      </c>
      <c r="E44" t="s">
        <v>236</v>
      </c>
      <c r="F44" t="s">
        <v>91</v>
      </c>
      <c r="G44" t="s">
        <v>96</v>
      </c>
      <c r="H44" t="s">
        <v>3</v>
      </c>
      <c r="I44" t="s">
        <v>5</v>
      </c>
      <c r="J44">
        <v>50</v>
      </c>
      <c r="K44">
        <v>2</v>
      </c>
      <c r="L44">
        <v>6</v>
      </c>
      <c r="M44" t="s">
        <v>6</v>
      </c>
      <c r="N44">
        <v>1</v>
      </c>
      <c r="O44">
        <v>0</v>
      </c>
      <c r="P44">
        <v>0</v>
      </c>
      <c r="Q44">
        <v>0</v>
      </c>
      <c r="R44">
        <v>1</v>
      </c>
      <c r="S44">
        <v>1</v>
      </c>
      <c r="T44" t="s">
        <v>231</v>
      </c>
      <c r="U44" s="27">
        <f>IF(Questions!$D$7="Peu importe le secteur",1,IF(Questions!$D$7=Liste!C44,1,0))</f>
        <v>1</v>
      </c>
      <c r="V44" s="27">
        <f>IF(Questions!$D$8="Peu importe le département",1,IF(Questions!$D$8=Liste!E44,1,0))</f>
        <v>1</v>
      </c>
      <c r="W44" s="27">
        <f>IF(Questions!$D$9="Peu importe la carte IGN",1,IF(RIGHT(G44,6)=Questions!$D$9,1,IF(LEFT(G44,6)=Questions!$D$9,1,0)))</f>
        <v>1</v>
      </c>
      <c r="X44" s="27">
        <f>IF(Liste!AT44=0,1,IF(Questions!$D$12="précisément",IF(Liste!AU44=Liste!AT44,1,0),IF(Liste!AU44&gt;=Liste!AT44,1,0)))</f>
        <v>1</v>
      </c>
      <c r="Y44" s="27">
        <f>IF(Liste!AR44=0,1,IF(Questions!$D$13="précisément",IF(Liste!AS44=Liste!AR44,1,0),IF(Liste!AS44&gt;=Liste!AR44,1,0)))</f>
        <v>1</v>
      </c>
      <c r="Z44" s="27">
        <f>IF(Questions!$E$14=0,1,IF(Questions!$D$14="Au moins",Liste!AO44,IF(Questions!$D$14="Précisément",Liste!AP44,Liste!AQ44)))</f>
        <v>1</v>
      </c>
      <c r="AA44" s="27">
        <f>IF(Questions!$E$15=0,1,IF(Questions!$D$15="Au moins",Liste!AL44,IF(Questions!$D$15="Précisément",Liste!AM44,Liste!AN44)))</f>
        <v>1</v>
      </c>
      <c r="AB44" s="27">
        <f>IF(Questions!$E$16=0,1,IF(Questions!$D$16="Au moins",Liste!AI44,IF(Questions!$D$16="Précisément",Liste!AJ44,Liste!AK44)))</f>
        <v>1</v>
      </c>
      <c r="AC44" s="27">
        <f>IF(Questions!$D$19="Peu importe",1,IF(Liste!N44=1,1,0))</f>
        <v>1</v>
      </c>
      <c r="AD44" s="27">
        <f>IF(Questions!$D$20="Peu importe",1,IF(Liste!O44=1,1,0))</f>
        <v>1</v>
      </c>
      <c r="AE44" s="27">
        <f>IF(Questions!$D$21="Peu importe",1,IF(Liste!P44=1,1,0))</f>
        <v>1</v>
      </c>
      <c r="AF44" s="27">
        <f>IF(Questions!$D$22="Peu importe",1,IF(Liste!R44=1,1,0))</f>
        <v>1</v>
      </c>
      <c r="AG44" s="27">
        <f>IF(Questions!$D$23="Peu importe",1,IF(Liste!S44=1,1,0))</f>
        <v>1</v>
      </c>
      <c r="AH44" s="27">
        <f>IF(Questions!$D$24="Peu importe",1,IF(Liste!Q44=1,1,0))</f>
        <v>1</v>
      </c>
      <c r="AI44" s="27">
        <f>IF($L44&gt;=Questions!$E$16,1,0)</f>
        <v>1</v>
      </c>
      <c r="AJ44" s="27">
        <f>IF($L44=Questions!$E$16,1,0)</f>
        <v>0</v>
      </c>
      <c r="AK44" s="27">
        <f>IF($L44&lt;=Questions!$E$16,1,0)</f>
        <v>0</v>
      </c>
      <c r="AL44" s="27">
        <f>IF($K44&gt;=Questions!$E$15,1,0)</f>
        <v>1</v>
      </c>
      <c r="AM44" s="27">
        <f>IF($K44=Questions!$E$15,1,0)</f>
        <v>0</v>
      </c>
      <c r="AN44" s="27">
        <f>IF($K44&lt;=Questions!$E$15,1,0)</f>
        <v>0</v>
      </c>
      <c r="AO44" s="27">
        <f>IF($J44&gt;=Questions!$E$14,1,0)</f>
        <v>1</v>
      </c>
      <c r="AP44" s="27">
        <f>IF($J44=Questions!$E$14,1,0)</f>
        <v>0</v>
      </c>
      <c r="AQ44" s="27">
        <f>IF($J44&lt;=Questions!$E$14,1,0)</f>
        <v>0</v>
      </c>
      <c r="AR44" s="27">
        <f>IF(Questions!$E$13="peu importe le degré d'intérêt",0,LEFT(RIGHT(Questions!$E$13,4),1)*1)</f>
        <v>0</v>
      </c>
      <c r="AS44" s="27">
        <f t="shared" si="1"/>
        <v>4</v>
      </c>
      <c r="AT44" s="27">
        <f>IF(Questions!$E$12="peu importe le niveau",0,LEFT(RIGHT(Questions!$E$12,4),1)*1)</f>
        <v>0</v>
      </c>
      <c r="AU44" s="27">
        <f t="shared" si="2"/>
        <v>2</v>
      </c>
    </row>
    <row r="45" spans="1:47" x14ac:dyDescent="0.25">
      <c r="A45" s="27">
        <f t="shared" si="0"/>
        <v>1</v>
      </c>
      <c r="B45" s="27">
        <f>IF(A45=0,0,1+MAX($B$2:B44))</f>
        <v>44</v>
      </c>
      <c r="C45" t="s">
        <v>65</v>
      </c>
      <c r="D45" t="s">
        <v>89</v>
      </c>
      <c r="E45" t="s">
        <v>236</v>
      </c>
      <c r="F45" t="s">
        <v>92</v>
      </c>
      <c r="G45" t="s">
        <v>96</v>
      </c>
      <c r="H45" t="s">
        <v>3</v>
      </c>
      <c r="I45" t="s">
        <v>5</v>
      </c>
      <c r="J45">
        <v>150</v>
      </c>
      <c r="K45">
        <v>2</v>
      </c>
      <c r="L45">
        <v>5</v>
      </c>
      <c r="M45" t="s">
        <v>6</v>
      </c>
      <c r="N45">
        <v>1</v>
      </c>
      <c r="O45">
        <v>0</v>
      </c>
      <c r="P45">
        <v>0</v>
      </c>
      <c r="Q45">
        <v>0</v>
      </c>
      <c r="R45">
        <v>1</v>
      </c>
      <c r="S45">
        <v>1</v>
      </c>
      <c r="T45" t="s">
        <v>231</v>
      </c>
      <c r="U45" s="27">
        <f>IF(Questions!$D$7="Peu importe le secteur",1,IF(Questions!$D$7=Liste!C45,1,0))</f>
        <v>1</v>
      </c>
      <c r="V45" s="27">
        <f>IF(Questions!$D$8="Peu importe le département",1,IF(Questions!$D$8=Liste!E45,1,0))</f>
        <v>1</v>
      </c>
      <c r="W45" s="27">
        <f>IF(Questions!$D$9="Peu importe la carte IGN",1,IF(RIGHT(G45,6)=Questions!$D$9,1,IF(LEFT(G45,6)=Questions!$D$9,1,0)))</f>
        <v>1</v>
      </c>
      <c r="X45" s="27">
        <f>IF(Liste!AT45=0,1,IF(Questions!$D$12="précisément",IF(Liste!AU45=Liste!AT45,1,0),IF(Liste!AU45&gt;=Liste!AT45,1,0)))</f>
        <v>1</v>
      </c>
      <c r="Y45" s="27">
        <f>IF(Liste!AR45=0,1,IF(Questions!$D$13="précisément",IF(Liste!AS45=Liste!AR45,1,0),IF(Liste!AS45&gt;=Liste!AR45,1,0)))</f>
        <v>1</v>
      </c>
      <c r="Z45" s="27">
        <f>IF(Questions!$E$14=0,1,IF(Questions!$D$14="Au moins",Liste!AO45,IF(Questions!$D$14="Précisément",Liste!AP45,Liste!AQ45)))</f>
        <v>1</v>
      </c>
      <c r="AA45" s="27">
        <f>IF(Questions!$E$15=0,1,IF(Questions!$D$15="Au moins",Liste!AL45,IF(Questions!$D$15="Précisément",Liste!AM45,Liste!AN45)))</f>
        <v>1</v>
      </c>
      <c r="AB45" s="27">
        <f>IF(Questions!$E$16=0,1,IF(Questions!$D$16="Au moins",Liste!AI45,IF(Questions!$D$16="Précisément",Liste!AJ45,Liste!AK45)))</f>
        <v>1</v>
      </c>
      <c r="AC45" s="27">
        <f>IF(Questions!$D$19="Peu importe",1,IF(Liste!N45=1,1,0))</f>
        <v>1</v>
      </c>
      <c r="AD45" s="27">
        <f>IF(Questions!$D$20="Peu importe",1,IF(Liste!O45=1,1,0))</f>
        <v>1</v>
      </c>
      <c r="AE45" s="27">
        <f>IF(Questions!$D$21="Peu importe",1,IF(Liste!P45=1,1,0))</f>
        <v>1</v>
      </c>
      <c r="AF45" s="27">
        <f>IF(Questions!$D$22="Peu importe",1,IF(Liste!R45=1,1,0))</f>
        <v>1</v>
      </c>
      <c r="AG45" s="27">
        <f>IF(Questions!$D$23="Peu importe",1,IF(Liste!S45=1,1,0))</f>
        <v>1</v>
      </c>
      <c r="AH45" s="27">
        <f>IF(Questions!$D$24="Peu importe",1,IF(Liste!Q45=1,1,0))</f>
        <v>1</v>
      </c>
      <c r="AI45" s="27">
        <f>IF($L45&gt;=Questions!$E$16,1,0)</f>
        <v>1</v>
      </c>
      <c r="AJ45" s="27">
        <f>IF($L45=Questions!$E$16,1,0)</f>
        <v>0</v>
      </c>
      <c r="AK45" s="27">
        <f>IF($L45&lt;=Questions!$E$16,1,0)</f>
        <v>0</v>
      </c>
      <c r="AL45" s="27">
        <f>IF($K45&gt;=Questions!$E$15,1,0)</f>
        <v>1</v>
      </c>
      <c r="AM45" s="27">
        <f>IF($K45=Questions!$E$15,1,0)</f>
        <v>0</v>
      </c>
      <c r="AN45" s="27">
        <f>IF($K45&lt;=Questions!$E$15,1,0)</f>
        <v>0</v>
      </c>
      <c r="AO45" s="27">
        <f>IF($J45&gt;=Questions!$E$14,1,0)</f>
        <v>1</v>
      </c>
      <c r="AP45" s="27">
        <f>IF($J45=Questions!$E$14,1,0)</f>
        <v>0</v>
      </c>
      <c r="AQ45" s="27">
        <f>IF($J45&lt;=Questions!$E$14,1,0)</f>
        <v>0</v>
      </c>
      <c r="AR45" s="27">
        <f>IF(Questions!$E$13="peu importe le degré d'intérêt",0,LEFT(RIGHT(Questions!$E$13,4),1)*1)</f>
        <v>0</v>
      </c>
      <c r="AS45" s="27">
        <f t="shared" si="1"/>
        <v>4</v>
      </c>
      <c r="AT45" s="27">
        <f>IF(Questions!$E$12="peu importe le niveau",0,LEFT(RIGHT(Questions!$E$12,4),1)*1)</f>
        <v>0</v>
      </c>
      <c r="AU45" s="27">
        <f t="shared" si="2"/>
        <v>2</v>
      </c>
    </row>
    <row r="46" spans="1:47" x14ac:dyDescent="0.25">
      <c r="A46" s="27">
        <f t="shared" si="0"/>
        <v>1</v>
      </c>
      <c r="B46" s="27">
        <f>IF(A46=0,0,1+MAX($B$2:B45))</f>
        <v>45</v>
      </c>
      <c r="C46" t="s">
        <v>65</v>
      </c>
      <c r="D46" t="s">
        <v>93</v>
      </c>
      <c r="E46" t="s">
        <v>236</v>
      </c>
      <c r="F46" t="s">
        <v>94</v>
      </c>
      <c r="G46" t="s">
        <v>58</v>
      </c>
      <c r="H46" t="s">
        <v>3</v>
      </c>
      <c r="I46" t="s">
        <v>11</v>
      </c>
      <c r="J46">
        <v>400</v>
      </c>
      <c r="K46">
        <v>3</v>
      </c>
      <c r="L46">
        <v>7</v>
      </c>
      <c r="M46" t="s">
        <v>6</v>
      </c>
      <c r="N46">
        <v>0</v>
      </c>
      <c r="O46">
        <v>1</v>
      </c>
      <c r="P46">
        <v>0</v>
      </c>
      <c r="Q46">
        <v>0</v>
      </c>
      <c r="R46">
        <v>0</v>
      </c>
      <c r="S46">
        <v>1</v>
      </c>
      <c r="T46" t="s">
        <v>232</v>
      </c>
      <c r="U46" s="27">
        <f>IF(Questions!$D$7="Peu importe le secteur",1,IF(Questions!$D$7=Liste!C46,1,0))</f>
        <v>1</v>
      </c>
      <c r="V46" s="27">
        <f>IF(Questions!$D$8="Peu importe le département",1,IF(Questions!$D$8=Liste!E46,1,0))</f>
        <v>1</v>
      </c>
      <c r="W46" s="27">
        <f>IF(Questions!$D$9="Peu importe la carte IGN",1,IF(RIGHT(G46,6)=Questions!$D$9,1,IF(LEFT(G46,6)=Questions!$D$9,1,0)))</f>
        <v>1</v>
      </c>
      <c r="X46" s="27">
        <f>IF(Liste!AT46=0,1,IF(Questions!$D$12="précisément",IF(Liste!AU46=Liste!AT46,1,0),IF(Liste!AU46&gt;=Liste!AT46,1,0)))</f>
        <v>1</v>
      </c>
      <c r="Y46" s="27">
        <f>IF(Liste!AR46=0,1,IF(Questions!$D$13="précisément",IF(Liste!AS46=Liste!AR46,1,0),IF(Liste!AS46&gt;=Liste!AR46,1,0)))</f>
        <v>1</v>
      </c>
      <c r="Z46" s="27">
        <f>IF(Questions!$E$14=0,1,IF(Questions!$D$14="Au moins",Liste!AO46,IF(Questions!$D$14="Précisément",Liste!AP46,Liste!AQ46)))</f>
        <v>1</v>
      </c>
      <c r="AA46" s="27">
        <f>IF(Questions!$E$15=0,1,IF(Questions!$D$15="Au moins",Liste!AL46,IF(Questions!$D$15="Précisément",Liste!AM46,Liste!AN46)))</f>
        <v>1</v>
      </c>
      <c r="AB46" s="27">
        <f>IF(Questions!$E$16=0,1,IF(Questions!$D$16="Au moins",Liste!AI46,IF(Questions!$D$16="Précisément",Liste!AJ46,Liste!AK46)))</f>
        <v>1</v>
      </c>
      <c r="AC46" s="27">
        <f>IF(Questions!$D$19="Peu importe",1,IF(Liste!N46=1,1,0))</f>
        <v>1</v>
      </c>
      <c r="AD46" s="27">
        <f>IF(Questions!$D$20="Peu importe",1,IF(Liste!O46=1,1,0))</f>
        <v>1</v>
      </c>
      <c r="AE46" s="27">
        <f>IF(Questions!$D$21="Peu importe",1,IF(Liste!P46=1,1,0))</f>
        <v>1</v>
      </c>
      <c r="AF46" s="27">
        <f>IF(Questions!$D$22="Peu importe",1,IF(Liste!R46=1,1,0))</f>
        <v>1</v>
      </c>
      <c r="AG46" s="27">
        <f>IF(Questions!$D$23="Peu importe",1,IF(Liste!S46=1,1,0))</f>
        <v>1</v>
      </c>
      <c r="AH46" s="27">
        <f>IF(Questions!$D$24="Peu importe",1,IF(Liste!Q46=1,1,0))</f>
        <v>1</v>
      </c>
      <c r="AI46" s="27">
        <f>IF($L46&gt;=Questions!$E$16,1,0)</f>
        <v>1</v>
      </c>
      <c r="AJ46" s="27">
        <f>IF($L46=Questions!$E$16,1,0)</f>
        <v>0</v>
      </c>
      <c r="AK46" s="27">
        <f>IF($L46&lt;=Questions!$E$16,1,0)</f>
        <v>0</v>
      </c>
      <c r="AL46" s="27">
        <f>IF($K46&gt;=Questions!$E$15,1,0)</f>
        <v>1</v>
      </c>
      <c r="AM46" s="27">
        <f>IF($K46=Questions!$E$15,1,0)</f>
        <v>0</v>
      </c>
      <c r="AN46" s="27">
        <f>IF($K46&lt;=Questions!$E$15,1,0)</f>
        <v>0</v>
      </c>
      <c r="AO46" s="27">
        <f>IF($J46&gt;=Questions!$E$14,1,0)</f>
        <v>1</v>
      </c>
      <c r="AP46" s="27">
        <f>IF($J46=Questions!$E$14,1,0)</f>
        <v>0</v>
      </c>
      <c r="AQ46" s="27">
        <f>IF($J46&lt;=Questions!$E$14,1,0)</f>
        <v>0</v>
      </c>
      <c r="AR46" s="27">
        <f>IF(Questions!$E$13="peu importe le degré d'intérêt",0,LEFT(RIGHT(Questions!$E$13,4),1)*1)</f>
        <v>0</v>
      </c>
      <c r="AS46" s="27">
        <f t="shared" si="1"/>
        <v>3</v>
      </c>
      <c r="AT46" s="27">
        <f>IF(Questions!$E$12="peu importe le niveau",0,LEFT(RIGHT(Questions!$E$12,4),1)*1)</f>
        <v>0</v>
      </c>
      <c r="AU46" s="27">
        <f t="shared" si="2"/>
        <v>2</v>
      </c>
    </row>
    <row r="47" spans="1:47" x14ac:dyDescent="0.25">
      <c r="A47" s="27">
        <f t="shared" si="0"/>
        <v>1</v>
      </c>
      <c r="B47" s="27">
        <f>IF(A47=0,0,1+MAX($B$2:B46))</f>
        <v>46</v>
      </c>
      <c r="C47" t="s">
        <v>97</v>
      </c>
      <c r="D47" t="s">
        <v>98</v>
      </c>
      <c r="E47" t="s">
        <v>236</v>
      </c>
      <c r="F47" t="s">
        <v>99</v>
      </c>
      <c r="G47" t="s">
        <v>95</v>
      </c>
      <c r="H47" t="s">
        <v>59</v>
      </c>
      <c r="I47" t="s">
        <v>17</v>
      </c>
      <c r="J47">
        <v>0</v>
      </c>
      <c r="K47">
        <v>2.5</v>
      </c>
      <c r="L47">
        <v>8</v>
      </c>
      <c r="M47" t="s">
        <v>6</v>
      </c>
      <c r="N47">
        <v>1</v>
      </c>
      <c r="O47">
        <v>0</v>
      </c>
      <c r="P47">
        <v>0</v>
      </c>
      <c r="Q47">
        <v>1</v>
      </c>
      <c r="R47">
        <v>1</v>
      </c>
      <c r="S47">
        <v>0</v>
      </c>
      <c r="T47" t="s">
        <v>199</v>
      </c>
      <c r="U47" s="27">
        <f>IF(Questions!$D$7="Peu importe le secteur",1,IF(Questions!$D$7=Liste!C47,1,0))</f>
        <v>1</v>
      </c>
      <c r="V47" s="27">
        <f>IF(Questions!$D$8="Peu importe le département",1,IF(Questions!$D$8=Liste!E47,1,0))</f>
        <v>1</v>
      </c>
      <c r="W47" s="27">
        <f>IF(Questions!$D$9="Peu importe la carte IGN",1,IF(RIGHT(G47,6)=Questions!$D$9,1,IF(LEFT(G47,6)=Questions!$D$9,1,0)))</f>
        <v>1</v>
      </c>
      <c r="X47" s="27">
        <f>IF(Liste!AT47=0,1,IF(Questions!$D$12="précisément",IF(Liste!AU47=Liste!AT47,1,0),IF(Liste!AU47&gt;=Liste!AT47,1,0)))</f>
        <v>1</v>
      </c>
      <c r="Y47" s="27">
        <f>IF(Liste!AR47=0,1,IF(Questions!$D$13="précisément",IF(Liste!AS47=Liste!AR47,1,0),IF(Liste!AS47&gt;=Liste!AR47,1,0)))</f>
        <v>1</v>
      </c>
      <c r="Z47" s="27">
        <f>IF(Questions!$E$14=0,1,IF(Questions!$D$14="Au moins",Liste!AO47,IF(Questions!$D$14="Précisément",Liste!AP47,Liste!AQ47)))</f>
        <v>1</v>
      </c>
      <c r="AA47" s="27">
        <f>IF(Questions!$E$15=0,1,IF(Questions!$D$15="Au moins",Liste!AL47,IF(Questions!$D$15="Précisément",Liste!AM47,Liste!AN47)))</f>
        <v>1</v>
      </c>
      <c r="AB47" s="27">
        <f>IF(Questions!$E$16=0,1,IF(Questions!$D$16="Au moins",Liste!AI47,IF(Questions!$D$16="Précisément",Liste!AJ47,Liste!AK47)))</f>
        <v>1</v>
      </c>
      <c r="AC47" s="27">
        <f>IF(Questions!$D$19="Peu importe",1,IF(Liste!N47=1,1,0))</f>
        <v>1</v>
      </c>
      <c r="AD47" s="27">
        <f>IF(Questions!$D$20="Peu importe",1,IF(Liste!O47=1,1,0))</f>
        <v>1</v>
      </c>
      <c r="AE47" s="27">
        <f>IF(Questions!$D$21="Peu importe",1,IF(Liste!P47=1,1,0))</f>
        <v>1</v>
      </c>
      <c r="AF47" s="27">
        <f>IF(Questions!$D$22="Peu importe",1,IF(Liste!R47=1,1,0))</f>
        <v>1</v>
      </c>
      <c r="AG47" s="27">
        <f>IF(Questions!$D$23="Peu importe",1,IF(Liste!S47=1,1,0))</f>
        <v>1</v>
      </c>
      <c r="AH47" s="27">
        <f>IF(Questions!$D$24="Peu importe",1,IF(Liste!Q47=1,1,0))</f>
        <v>1</v>
      </c>
      <c r="AI47" s="27">
        <f>IF($L47&gt;=Questions!$E$16,1,0)</f>
        <v>1</v>
      </c>
      <c r="AJ47" s="27">
        <f>IF($L47=Questions!$E$16,1,0)</f>
        <v>0</v>
      </c>
      <c r="AK47" s="27">
        <f>IF($L47&lt;=Questions!$E$16,1,0)</f>
        <v>0</v>
      </c>
      <c r="AL47" s="27">
        <f>IF($K47&gt;=Questions!$E$15,1,0)</f>
        <v>1</v>
      </c>
      <c r="AM47" s="27">
        <f>IF($K47=Questions!$E$15,1,0)</f>
        <v>0</v>
      </c>
      <c r="AN47" s="27">
        <f>IF($K47&lt;=Questions!$E$15,1,0)</f>
        <v>0</v>
      </c>
      <c r="AO47" s="27">
        <f>IF($J47&gt;=Questions!$E$14,1,0)</f>
        <v>1</v>
      </c>
      <c r="AP47" s="27">
        <f>IF($J47=Questions!$E$14,1,0)</f>
        <v>1</v>
      </c>
      <c r="AQ47" s="27">
        <f>IF($J47&lt;=Questions!$E$14,1,0)</f>
        <v>1</v>
      </c>
      <c r="AR47" s="27">
        <f>IF(Questions!$E$13="peu importe le degré d'intérêt",0,LEFT(RIGHT(Questions!$E$13,4),1)*1)</f>
        <v>0</v>
      </c>
      <c r="AS47" s="27">
        <f t="shared" si="1"/>
        <v>5</v>
      </c>
      <c r="AT47" s="27">
        <f>IF(Questions!$E$12="peu importe le niveau",0,LEFT(RIGHT(Questions!$E$12,4),1)*1)</f>
        <v>0</v>
      </c>
      <c r="AU47" s="27">
        <f t="shared" si="2"/>
        <v>1</v>
      </c>
    </row>
    <row r="48" spans="1:47" x14ac:dyDescent="0.25">
      <c r="A48" s="27">
        <f t="shared" si="0"/>
        <v>1</v>
      </c>
      <c r="B48" s="27">
        <f>IF(A48=0,0,1+MAX($B$2:B47))</f>
        <v>47</v>
      </c>
      <c r="C48" t="s">
        <v>97</v>
      </c>
      <c r="D48" t="s">
        <v>98</v>
      </c>
      <c r="E48" t="s">
        <v>236</v>
      </c>
      <c r="F48" t="s">
        <v>100</v>
      </c>
      <c r="G48" t="s">
        <v>95</v>
      </c>
      <c r="H48" t="s">
        <v>59</v>
      </c>
      <c r="I48" t="s">
        <v>17</v>
      </c>
      <c r="J48">
        <v>0</v>
      </c>
      <c r="K48">
        <v>1</v>
      </c>
      <c r="L48">
        <v>4</v>
      </c>
      <c r="M48" t="s">
        <v>6</v>
      </c>
      <c r="N48">
        <v>1</v>
      </c>
      <c r="O48">
        <v>0</v>
      </c>
      <c r="P48">
        <v>0</v>
      </c>
      <c r="Q48">
        <v>1</v>
      </c>
      <c r="R48">
        <v>1</v>
      </c>
      <c r="S48">
        <v>0</v>
      </c>
      <c r="T48" t="s">
        <v>200</v>
      </c>
      <c r="U48" s="27">
        <f>IF(Questions!$D$7="Peu importe le secteur",1,IF(Questions!$D$7=Liste!C48,1,0))</f>
        <v>1</v>
      </c>
      <c r="V48" s="27">
        <f>IF(Questions!$D$8="Peu importe le département",1,IF(Questions!$D$8=Liste!E48,1,0))</f>
        <v>1</v>
      </c>
      <c r="W48" s="27">
        <f>IF(Questions!$D$9="Peu importe la carte IGN",1,IF(RIGHT(G48,6)=Questions!$D$9,1,IF(LEFT(G48,6)=Questions!$D$9,1,0)))</f>
        <v>1</v>
      </c>
      <c r="X48" s="27">
        <f>IF(Liste!AT48=0,1,IF(Questions!$D$12="précisément",IF(Liste!AU48=Liste!AT48,1,0),IF(Liste!AU48&gt;=Liste!AT48,1,0)))</f>
        <v>1</v>
      </c>
      <c r="Y48" s="27">
        <f>IF(Liste!AR48=0,1,IF(Questions!$D$13="précisément",IF(Liste!AS48=Liste!AR48,1,0),IF(Liste!AS48&gt;=Liste!AR48,1,0)))</f>
        <v>1</v>
      </c>
      <c r="Z48" s="27">
        <f>IF(Questions!$E$14=0,1,IF(Questions!$D$14="Au moins",Liste!AO48,IF(Questions!$D$14="Précisément",Liste!AP48,Liste!AQ48)))</f>
        <v>1</v>
      </c>
      <c r="AA48" s="27">
        <f>IF(Questions!$E$15=0,1,IF(Questions!$D$15="Au moins",Liste!AL48,IF(Questions!$D$15="Précisément",Liste!AM48,Liste!AN48)))</f>
        <v>1</v>
      </c>
      <c r="AB48" s="27">
        <f>IF(Questions!$E$16=0,1,IF(Questions!$D$16="Au moins",Liste!AI48,IF(Questions!$D$16="Précisément",Liste!AJ48,Liste!AK48)))</f>
        <v>1</v>
      </c>
      <c r="AC48" s="27">
        <f>IF(Questions!$D$19="Peu importe",1,IF(Liste!N48=1,1,0))</f>
        <v>1</v>
      </c>
      <c r="AD48" s="27">
        <f>IF(Questions!$D$20="Peu importe",1,IF(Liste!O48=1,1,0))</f>
        <v>1</v>
      </c>
      <c r="AE48" s="27">
        <f>IF(Questions!$D$21="Peu importe",1,IF(Liste!P48=1,1,0))</f>
        <v>1</v>
      </c>
      <c r="AF48" s="27">
        <f>IF(Questions!$D$22="Peu importe",1,IF(Liste!R48=1,1,0))</f>
        <v>1</v>
      </c>
      <c r="AG48" s="27">
        <f>IF(Questions!$D$23="Peu importe",1,IF(Liste!S48=1,1,0))</f>
        <v>1</v>
      </c>
      <c r="AH48" s="27">
        <f>IF(Questions!$D$24="Peu importe",1,IF(Liste!Q48=1,1,0))</f>
        <v>1</v>
      </c>
      <c r="AI48" s="27">
        <f>IF($L48&gt;=Questions!$E$16,1,0)</f>
        <v>1</v>
      </c>
      <c r="AJ48" s="27">
        <f>IF($L48=Questions!$E$16,1,0)</f>
        <v>0</v>
      </c>
      <c r="AK48" s="27">
        <f>IF($L48&lt;=Questions!$E$16,1,0)</f>
        <v>0</v>
      </c>
      <c r="AL48" s="27">
        <f>IF($K48&gt;=Questions!$E$15,1,0)</f>
        <v>1</v>
      </c>
      <c r="AM48" s="27">
        <f>IF($K48=Questions!$E$15,1,0)</f>
        <v>0</v>
      </c>
      <c r="AN48" s="27">
        <f>IF($K48&lt;=Questions!$E$15,1,0)</f>
        <v>0</v>
      </c>
      <c r="AO48" s="27">
        <f>IF($J48&gt;=Questions!$E$14,1,0)</f>
        <v>1</v>
      </c>
      <c r="AP48" s="27">
        <f>IF($J48=Questions!$E$14,1,0)</f>
        <v>1</v>
      </c>
      <c r="AQ48" s="27">
        <f>IF($J48&lt;=Questions!$E$14,1,0)</f>
        <v>1</v>
      </c>
      <c r="AR48" s="27">
        <f>IF(Questions!$E$13="peu importe le degré d'intérêt",0,LEFT(RIGHT(Questions!$E$13,4),1)*1)</f>
        <v>0</v>
      </c>
      <c r="AS48" s="27">
        <f t="shared" si="1"/>
        <v>5</v>
      </c>
      <c r="AT48" s="27">
        <f>IF(Questions!$E$12="peu importe le niveau",0,LEFT(RIGHT(Questions!$E$12,4),1)*1)</f>
        <v>0</v>
      </c>
      <c r="AU48" s="27">
        <f t="shared" si="2"/>
        <v>1</v>
      </c>
    </row>
    <row r="49" spans="1:47" x14ac:dyDescent="0.25">
      <c r="A49" s="27">
        <f t="shared" si="0"/>
        <v>1</v>
      </c>
      <c r="B49" s="27">
        <f>IF(A49=0,0,1+MAX($B$2:B48))</f>
        <v>48</v>
      </c>
      <c r="C49" t="s">
        <v>399</v>
      </c>
      <c r="D49" t="s">
        <v>101</v>
      </c>
      <c r="E49" t="s">
        <v>236</v>
      </c>
      <c r="F49" t="s">
        <v>102</v>
      </c>
      <c r="G49" t="s">
        <v>95</v>
      </c>
      <c r="H49" t="s">
        <v>59</v>
      </c>
      <c r="I49" t="s">
        <v>11</v>
      </c>
      <c r="J49">
        <v>150</v>
      </c>
      <c r="K49">
        <v>1.5</v>
      </c>
      <c r="L49">
        <v>5</v>
      </c>
      <c r="M49" t="s">
        <v>6</v>
      </c>
      <c r="N49">
        <v>1</v>
      </c>
      <c r="O49">
        <v>0</v>
      </c>
      <c r="P49">
        <v>0</v>
      </c>
      <c r="Q49">
        <v>1</v>
      </c>
      <c r="R49">
        <v>1</v>
      </c>
      <c r="S49">
        <v>0</v>
      </c>
      <c r="T49" t="s">
        <v>201</v>
      </c>
      <c r="U49" s="27">
        <f>IF(Questions!$D$7="Peu importe le secteur",1,IF(Questions!$D$7=Liste!C49,1,0))</f>
        <v>1</v>
      </c>
      <c r="V49" s="27">
        <f>IF(Questions!$D$8="Peu importe le département",1,IF(Questions!$D$8=Liste!E49,1,0))</f>
        <v>1</v>
      </c>
      <c r="W49" s="27">
        <f>IF(Questions!$D$9="Peu importe la carte IGN",1,IF(RIGHT(G49,6)=Questions!$D$9,1,IF(LEFT(G49,6)=Questions!$D$9,1,0)))</f>
        <v>1</v>
      </c>
      <c r="X49" s="27">
        <f>IF(Liste!AT49=0,1,IF(Questions!$D$12="précisément",IF(Liste!AU49=Liste!AT49,1,0),IF(Liste!AU49&gt;=Liste!AT49,1,0)))</f>
        <v>1</v>
      </c>
      <c r="Y49" s="27">
        <f>IF(Liste!AR49=0,1,IF(Questions!$D$13="précisément",IF(Liste!AS49=Liste!AR49,1,0),IF(Liste!AS49&gt;=Liste!AR49,1,0)))</f>
        <v>1</v>
      </c>
      <c r="Z49" s="27">
        <f>IF(Questions!$E$14=0,1,IF(Questions!$D$14="Au moins",Liste!AO49,IF(Questions!$D$14="Précisément",Liste!AP49,Liste!AQ49)))</f>
        <v>1</v>
      </c>
      <c r="AA49" s="27">
        <f>IF(Questions!$E$15=0,1,IF(Questions!$D$15="Au moins",Liste!AL49,IF(Questions!$D$15="Précisément",Liste!AM49,Liste!AN49)))</f>
        <v>1</v>
      </c>
      <c r="AB49" s="27">
        <f>IF(Questions!$E$16=0,1,IF(Questions!$D$16="Au moins",Liste!AI49,IF(Questions!$D$16="Précisément",Liste!AJ49,Liste!AK49)))</f>
        <v>1</v>
      </c>
      <c r="AC49" s="27">
        <f>IF(Questions!$D$19="Peu importe",1,IF(Liste!N49=1,1,0))</f>
        <v>1</v>
      </c>
      <c r="AD49" s="27">
        <f>IF(Questions!$D$20="Peu importe",1,IF(Liste!O49=1,1,0))</f>
        <v>1</v>
      </c>
      <c r="AE49" s="27">
        <f>IF(Questions!$D$21="Peu importe",1,IF(Liste!P49=1,1,0))</f>
        <v>1</v>
      </c>
      <c r="AF49" s="27">
        <f>IF(Questions!$D$22="Peu importe",1,IF(Liste!R49=1,1,0))</f>
        <v>1</v>
      </c>
      <c r="AG49" s="27">
        <f>IF(Questions!$D$23="Peu importe",1,IF(Liste!S49=1,1,0))</f>
        <v>1</v>
      </c>
      <c r="AH49" s="27">
        <f>IF(Questions!$D$24="Peu importe",1,IF(Liste!Q49=1,1,0))</f>
        <v>1</v>
      </c>
      <c r="AI49" s="27">
        <f>IF($L49&gt;=Questions!$E$16,1,0)</f>
        <v>1</v>
      </c>
      <c r="AJ49" s="27">
        <f>IF($L49=Questions!$E$16,1,0)</f>
        <v>0</v>
      </c>
      <c r="AK49" s="27">
        <f>IF($L49&lt;=Questions!$E$16,1,0)</f>
        <v>0</v>
      </c>
      <c r="AL49" s="27">
        <f>IF($K49&gt;=Questions!$E$15,1,0)</f>
        <v>1</v>
      </c>
      <c r="AM49" s="27">
        <f>IF($K49=Questions!$E$15,1,0)</f>
        <v>0</v>
      </c>
      <c r="AN49" s="27">
        <f>IF($K49&lt;=Questions!$E$15,1,0)</f>
        <v>0</v>
      </c>
      <c r="AO49" s="27">
        <f>IF($J49&gt;=Questions!$E$14,1,0)</f>
        <v>1</v>
      </c>
      <c r="AP49" s="27">
        <f>IF($J49=Questions!$E$14,1,0)</f>
        <v>0</v>
      </c>
      <c r="AQ49" s="27">
        <f>IF($J49&lt;=Questions!$E$14,1,0)</f>
        <v>0</v>
      </c>
      <c r="AR49" s="27">
        <f>IF(Questions!$E$13="peu importe le degré d'intérêt",0,LEFT(RIGHT(Questions!$E$13,4),1)*1)</f>
        <v>0</v>
      </c>
      <c r="AS49" s="27">
        <f t="shared" si="1"/>
        <v>3</v>
      </c>
      <c r="AT49" s="27">
        <f>IF(Questions!$E$12="peu importe le niveau",0,LEFT(RIGHT(Questions!$E$12,4),1)*1)</f>
        <v>0</v>
      </c>
      <c r="AU49" s="27">
        <f t="shared" si="2"/>
        <v>1</v>
      </c>
    </row>
    <row r="50" spans="1:47" x14ac:dyDescent="0.25">
      <c r="A50" s="27">
        <f t="shared" si="0"/>
        <v>1</v>
      </c>
      <c r="B50" s="27">
        <f>IF(A50=0,0,1+MAX($B$2:B49))</f>
        <v>49</v>
      </c>
      <c r="C50" t="s">
        <v>399</v>
      </c>
      <c r="D50" t="s">
        <v>103</v>
      </c>
      <c r="E50" t="s">
        <v>234</v>
      </c>
      <c r="F50" t="s">
        <v>104</v>
      </c>
      <c r="G50" t="s">
        <v>64</v>
      </c>
      <c r="H50" t="s">
        <v>10</v>
      </c>
      <c r="I50" t="s">
        <v>5</v>
      </c>
      <c r="J50">
        <v>700</v>
      </c>
      <c r="K50">
        <v>4.5</v>
      </c>
      <c r="L50">
        <v>13</v>
      </c>
      <c r="M50" t="s">
        <v>6</v>
      </c>
      <c r="N50">
        <v>1</v>
      </c>
      <c r="O50">
        <v>0</v>
      </c>
      <c r="P50">
        <v>0</v>
      </c>
      <c r="Q50">
        <v>0</v>
      </c>
      <c r="R50">
        <v>1</v>
      </c>
      <c r="S50">
        <v>0</v>
      </c>
      <c r="T50" t="s">
        <v>202</v>
      </c>
      <c r="U50" s="27">
        <f>IF(Questions!$D$7="Peu importe le secteur",1,IF(Questions!$D$7=Liste!C50,1,0))</f>
        <v>1</v>
      </c>
      <c r="V50" s="27">
        <f>IF(Questions!$D$8="Peu importe le département",1,IF(Questions!$D$8=Liste!E50,1,0))</f>
        <v>1</v>
      </c>
      <c r="W50" s="27">
        <f>IF(Questions!$D$9="Peu importe la carte IGN",1,IF(RIGHT(G50,6)=Questions!$D$9,1,IF(LEFT(G50,6)=Questions!$D$9,1,0)))</f>
        <v>1</v>
      </c>
      <c r="X50" s="27">
        <f>IF(Liste!AT50=0,1,IF(Questions!$D$12="précisément",IF(Liste!AU50=Liste!AT50,1,0),IF(Liste!AU50&gt;=Liste!AT50,1,0)))</f>
        <v>1</v>
      </c>
      <c r="Y50" s="27">
        <f>IF(Liste!AR50=0,1,IF(Questions!$D$13="précisément",IF(Liste!AS50=Liste!AR50,1,0),IF(Liste!AS50&gt;=Liste!AR50,1,0)))</f>
        <v>1</v>
      </c>
      <c r="Z50" s="27">
        <f>IF(Questions!$E$14=0,1,IF(Questions!$D$14="Au moins",Liste!AO50,IF(Questions!$D$14="Précisément",Liste!AP50,Liste!AQ50)))</f>
        <v>1</v>
      </c>
      <c r="AA50" s="27">
        <f>IF(Questions!$E$15=0,1,IF(Questions!$D$15="Au moins",Liste!AL50,IF(Questions!$D$15="Précisément",Liste!AM50,Liste!AN50)))</f>
        <v>1</v>
      </c>
      <c r="AB50" s="27">
        <f>IF(Questions!$E$16=0,1,IF(Questions!$D$16="Au moins",Liste!AI50,IF(Questions!$D$16="Précisément",Liste!AJ50,Liste!AK50)))</f>
        <v>1</v>
      </c>
      <c r="AC50" s="27">
        <f>IF(Questions!$D$19="Peu importe",1,IF(Liste!N50=1,1,0))</f>
        <v>1</v>
      </c>
      <c r="AD50" s="27">
        <f>IF(Questions!$D$20="Peu importe",1,IF(Liste!O50=1,1,0))</f>
        <v>1</v>
      </c>
      <c r="AE50" s="27">
        <f>IF(Questions!$D$21="Peu importe",1,IF(Liste!P50=1,1,0))</f>
        <v>1</v>
      </c>
      <c r="AF50" s="27">
        <f>IF(Questions!$D$22="Peu importe",1,IF(Liste!R50=1,1,0))</f>
        <v>1</v>
      </c>
      <c r="AG50" s="27">
        <f>IF(Questions!$D$23="Peu importe",1,IF(Liste!S50=1,1,0))</f>
        <v>1</v>
      </c>
      <c r="AH50" s="27">
        <f>IF(Questions!$D$24="Peu importe",1,IF(Liste!Q50=1,1,0))</f>
        <v>1</v>
      </c>
      <c r="AI50" s="27">
        <f>IF($L50&gt;=Questions!$E$16,1,0)</f>
        <v>1</v>
      </c>
      <c r="AJ50" s="27">
        <f>IF($L50=Questions!$E$16,1,0)</f>
        <v>0</v>
      </c>
      <c r="AK50" s="27">
        <f>IF($L50&lt;=Questions!$E$16,1,0)</f>
        <v>0</v>
      </c>
      <c r="AL50" s="27">
        <f>IF($K50&gt;=Questions!$E$15,1,0)</f>
        <v>1</v>
      </c>
      <c r="AM50" s="27">
        <f>IF($K50=Questions!$E$15,1,0)</f>
        <v>0</v>
      </c>
      <c r="AN50" s="27">
        <f>IF($K50&lt;=Questions!$E$15,1,0)</f>
        <v>0</v>
      </c>
      <c r="AO50" s="27">
        <f>IF($J50&gt;=Questions!$E$14,1,0)</f>
        <v>1</v>
      </c>
      <c r="AP50" s="27">
        <f>IF($J50=Questions!$E$14,1,0)</f>
        <v>0</v>
      </c>
      <c r="AQ50" s="27">
        <f>IF($J50&lt;=Questions!$E$14,1,0)</f>
        <v>0</v>
      </c>
      <c r="AR50" s="27">
        <f>IF(Questions!$E$13="peu importe le degré d'intérêt",0,LEFT(RIGHT(Questions!$E$13,4),1)*1)</f>
        <v>0</v>
      </c>
      <c r="AS50" s="27">
        <f t="shared" si="1"/>
        <v>4</v>
      </c>
      <c r="AT50" s="27">
        <f>IF(Questions!$E$12="peu importe le niveau",0,LEFT(RIGHT(Questions!$E$12,4),1)*1)</f>
        <v>0</v>
      </c>
      <c r="AU50" s="27">
        <f t="shared" si="2"/>
        <v>3</v>
      </c>
    </row>
    <row r="51" spans="1:47" x14ac:dyDescent="0.25">
      <c r="A51" s="27">
        <f t="shared" si="0"/>
        <v>1</v>
      </c>
      <c r="B51" s="27">
        <f>IF(A51=0,0,1+MAX($B$2:B50))</f>
        <v>50</v>
      </c>
      <c r="C51" t="s">
        <v>399</v>
      </c>
      <c r="D51" t="s">
        <v>103</v>
      </c>
      <c r="E51" t="s">
        <v>234</v>
      </c>
      <c r="F51" t="s">
        <v>105</v>
      </c>
      <c r="G51" t="s">
        <v>64</v>
      </c>
      <c r="H51" t="s">
        <v>3</v>
      </c>
      <c r="I51" t="s">
        <v>11</v>
      </c>
      <c r="J51">
        <v>150</v>
      </c>
      <c r="K51">
        <v>3</v>
      </c>
      <c r="L51">
        <v>11</v>
      </c>
      <c r="M51" t="s">
        <v>6</v>
      </c>
      <c r="N51">
        <v>0</v>
      </c>
      <c r="O51">
        <v>1</v>
      </c>
      <c r="P51">
        <v>0</v>
      </c>
      <c r="Q51">
        <v>0</v>
      </c>
      <c r="R51">
        <v>0</v>
      </c>
      <c r="S51">
        <v>1</v>
      </c>
      <c r="T51" t="s">
        <v>203</v>
      </c>
      <c r="U51" s="27">
        <f>IF(Questions!$D$7="Peu importe le secteur",1,IF(Questions!$D$7=Liste!C51,1,0))</f>
        <v>1</v>
      </c>
      <c r="V51" s="27">
        <f>IF(Questions!$D$8="Peu importe le département",1,IF(Questions!$D$8=Liste!E51,1,0))</f>
        <v>1</v>
      </c>
      <c r="W51" s="27">
        <f>IF(Questions!$D$9="Peu importe la carte IGN",1,IF(RIGHT(G51,6)=Questions!$D$9,1,IF(LEFT(G51,6)=Questions!$D$9,1,0)))</f>
        <v>1</v>
      </c>
      <c r="X51" s="27">
        <f>IF(Liste!AT51=0,1,IF(Questions!$D$12="précisément",IF(Liste!AU51=Liste!AT51,1,0),IF(Liste!AU51&gt;=Liste!AT51,1,0)))</f>
        <v>1</v>
      </c>
      <c r="Y51" s="27">
        <f>IF(Liste!AR51=0,1,IF(Questions!$D$13="précisément",IF(Liste!AS51=Liste!AR51,1,0),IF(Liste!AS51&gt;=Liste!AR51,1,0)))</f>
        <v>1</v>
      </c>
      <c r="Z51" s="27">
        <f>IF(Questions!$E$14=0,1,IF(Questions!$D$14="Au moins",Liste!AO51,IF(Questions!$D$14="Précisément",Liste!AP51,Liste!AQ51)))</f>
        <v>1</v>
      </c>
      <c r="AA51" s="27">
        <f>IF(Questions!$E$15=0,1,IF(Questions!$D$15="Au moins",Liste!AL51,IF(Questions!$D$15="Précisément",Liste!AM51,Liste!AN51)))</f>
        <v>1</v>
      </c>
      <c r="AB51" s="27">
        <f>IF(Questions!$E$16=0,1,IF(Questions!$D$16="Au moins",Liste!AI51,IF(Questions!$D$16="Précisément",Liste!AJ51,Liste!AK51)))</f>
        <v>1</v>
      </c>
      <c r="AC51" s="27">
        <f>IF(Questions!$D$19="Peu importe",1,IF(Liste!N51=1,1,0))</f>
        <v>1</v>
      </c>
      <c r="AD51" s="27">
        <f>IF(Questions!$D$20="Peu importe",1,IF(Liste!O51=1,1,0))</f>
        <v>1</v>
      </c>
      <c r="AE51" s="27">
        <f>IF(Questions!$D$21="Peu importe",1,IF(Liste!P51=1,1,0))</f>
        <v>1</v>
      </c>
      <c r="AF51" s="27">
        <f>IF(Questions!$D$22="Peu importe",1,IF(Liste!R51=1,1,0))</f>
        <v>1</v>
      </c>
      <c r="AG51" s="27">
        <f>IF(Questions!$D$23="Peu importe",1,IF(Liste!S51=1,1,0))</f>
        <v>1</v>
      </c>
      <c r="AH51" s="27">
        <f>IF(Questions!$D$24="Peu importe",1,IF(Liste!Q51=1,1,0))</f>
        <v>1</v>
      </c>
      <c r="AI51" s="27">
        <f>IF($L51&gt;=Questions!$E$16,1,0)</f>
        <v>1</v>
      </c>
      <c r="AJ51" s="27">
        <f>IF($L51=Questions!$E$16,1,0)</f>
        <v>0</v>
      </c>
      <c r="AK51" s="27">
        <f>IF($L51&lt;=Questions!$E$16,1,0)</f>
        <v>0</v>
      </c>
      <c r="AL51" s="27">
        <f>IF($K51&gt;=Questions!$E$15,1,0)</f>
        <v>1</v>
      </c>
      <c r="AM51" s="27">
        <f>IF($K51=Questions!$E$15,1,0)</f>
        <v>0</v>
      </c>
      <c r="AN51" s="27">
        <f>IF($K51&lt;=Questions!$E$15,1,0)</f>
        <v>0</v>
      </c>
      <c r="AO51" s="27">
        <f>IF($J51&gt;=Questions!$E$14,1,0)</f>
        <v>1</v>
      </c>
      <c r="AP51" s="27">
        <f>IF($J51=Questions!$E$14,1,0)</f>
        <v>0</v>
      </c>
      <c r="AQ51" s="27">
        <f>IF($J51&lt;=Questions!$E$14,1,0)</f>
        <v>0</v>
      </c>
      <c r="AR51" s="27">
        <f>IF(Questions!$E$13="peu importe le degré d'intérêt",0,LEFT(RIGHT(Questions!$E$13,4),1)*1)</f>
        <v>0</v>
      </c>
      <c r="AS51" s="27">
        <f t="shared" si="1"/>
        <v>3</v>
      </c>
      <c r="AT51" s="27">
        <f>IF(Questions!$E$12="peu importe le niveau",0,LEFT(RIGHT(Questions!$E$12,4),1)*1)</f>
        <v>0</v>
      </c>
      <c r="AU51" s="27">
        <f t="shared" si="2"/>
        <v>2</v>
      </c>
    </row>
    <row r="52" spans="1:47" x14ac:dyDescent="0.25">
      <c r="A52" s="27">
        <f t="shared" si="0"/>
        <v>1</v>
      </c>
      <c r="B52" s="27">
        <f>IF(A52=0,0,1+MAX($B$2:B51))</f>
        <v>51</v>
      </c>
      <c r="C52" t="s">
        <v>399</v>
      </c>
      <c r="D52" t="s">
        <v>103</v>
      </c>
      <c r="E52" t="s">
        <v>234</v>
      </c>
      <c r="F52" t="s">
        <v>106</v>
      </c>
      <c r="G52" t="s">
        <v>64</v>
      </c>
      <c r="H52" t="s">
        <v>3</v>
      </c>
      <c r="I52" t="s">
        <v>5</v>
      </c>
      <c r="J52">
        <v>150</v>
      </c>
      <c r="K52">
        <v>4</v>
      </c>
      <c r="L52">
        <v>12</v>
      </c>
      <c r="M52" t="s">
        <v>6</v>
      </c>
      <c r="N52">
        <v>1</v>
      </c>
      <c r="O52">
        <v>0</v>
      </c>
      <c r="P52">
        <v>0</v>
      </c>
      <c r="Q52">
        <v>1</v>
      </c>
      <c r="R52">
        <v>1</v>
      </c>
      <c r="S52">
        <v>0</v>
      </c>
      <c r="T52" t="s">
        <v>204</v>
      </c>
      <c r="U52" s="27">
        <f>IF(Questions!$D$7="Peu importe le secteur",1,IF(Questions!$D$7=Liste!C52,1,0))</f>
        <v>1</v>
      </c>
      <c r="V52" s="27">
        <f>IF(Questions!$D$8="Peu importe le département",1,IF(Questions!$D$8=Liste!E52,1,0))</f>
        <v>1</v>
      </c>
      <c r="W52" s="27">
        <f>IF(Questions!$D$9="Peu importe la carte IGN",1,IF(RIGHT(G52,6)=Questions!$D$9,1,IF(LEFT(G52,6)=Questions!$D$9,1,0)))</f>
        <v>1</v>
      </c>
      <c r="X52" s="27">
        <f>IF(Liste!AT52=0,1,IF(Questions!$D$12="précisément",IF(Liste!AU52=Liste!AT52,1,0),IF(Liste!AU52&gt;=Liste!AT52,1,0)))</f>
        <v>1</v>
      </c>
      <c r="Y52" s="27">
        <f>IF(Liste!AR52=0,1,IF(Questions!$D$13="précisément",IF(Liste!AS52=Liste!AR52,1,0),IF(Liste!AS52&gt;=Liste!AR52,1,0)))</f>
        <v>1</v>
      </c>
      <c r="Z52" s="27">
        <f>IF(Questions!$E$14=0,1,IF(Questions!$D$14="Au moins",Liste!AO52,IF(Questions!$D$14="Précisément",Liste!AP52,Liste!AQ52)))</f>
        <v>1</v>
      </c>
      <c r="AA52" s="27">
        <f>IF(Questions!$E$15=0,1,IF(Questions!$D$15="Au moins",Liste!AL52,IF(Questions!$D$15="Précisément",Liste!AM52,Liste!AN52)))</f>
        <v>1</v>
      </c>
      <c r="AB52" s="27">
        <f>IF(Questions!$E$16=0,1,IF(Questions!$D$16="Au moins",Liste!AI52,IF(Questions!$D$16="Précisément",Liste!AJ52,Liste!AK52)))</f>
        <v>1</v>
      </c>
      <c r="AC52" s="27">
        <f>IF(Questions!$D$19="Peu importe",1,IF(Liste!N52=1,1,0))</f>
        <v>1</v>
      </c>
      <c r="AD52" s="27">
        <f>IF(Questions!$D$20="Peu importe",1,IF(Liste!O52=1,1,0))</f>
        <v>1</v>
      </c>
      <c r="AE52" s="27">
        <f>IF(Questions!$D$21="Peu importe",1,IF(Liste!P52=1,1,0))</f>
        <v>1</v>
      </c>
      <c r="AF52" s="27">
        <f>IF(Questions!$D$22="Peu importe",1,IF(Liste!R52=1,1,0))</f>
        <v>1</v>
      </c>
      <c r="AG52" s="27">
        <f>IF(Questions!$D$23="Peu importe",1,IF(Liste!S52=1,1,0))</f>
        <v>1</v>
      </c>
      <c r="AH52" s="27">
        <f>IF(Questions!$D$24="Peu importe",1,IF(Liste!Q52=1,1,0))</f>
        <v>1</v>
      </c>
      <c r="AI52" s="27">
        <f>IF($L52&gt;=Questions!$E$16,1,0)</f>
        <v>1</v>
      </c>
      <c r="AJ52" s="27">
        <f>IF($L52=Questions!$E$16,1,0)</f>
        <v>0</v>
      </c>
      <c r="AK52" s="27">
        <f>IF($L52&lt;=Questions!$E$16,1,0)</f>
        <v>0</v>
      </c>
      <c r="AL52" s="27">
        <f>IF($K52&gt;=Questions!$E$15,1,0)</f>
        <v>1</v>
      </c>
      <c r="AM52" s="27">
        <f>IF($K52=Questions!$E$15,1,0)</f>
        <v>0</v>
      </c>
      <c r="AN52" s="27">
        <f>IF($K52&lt;=Questions!$E$15,1,0)</f>
        <v>0</v>
      </c>
      <c r="AO52" s="27">
        <f>IF($J52&gt;=Questions!$E$14,1,0)</f>
        <v>1</v>
      </c>
      <c r="AP52" s="27">
        <f>IF($J52=Questions!$E$14,1,0)</f>
        <v>0</v>
      </c>
      <c r="AQ52" s="27">
        <f>IF($J52&lt;=Questions!$E$14,1,0)</f>
        <v>0</v>
      </c>
      <c r="AR52" s="27">
        <f>IF(Questions!$E$13="peu importe le degré d'intérêt",0,LEFT(RIGHT(Questions!$E$13,4),1)*1)</f>
        <v>0</v>
      </c>
      <c r="AS52" s="27">
        <f t="shared" si="1"/>
        <v>4</v>
      </c>
      <c r="AT52" s="27">
        <f>IF(Questions!$E$12="peu importe le niveau",0,LEFT(RIGHT(Questions!$E$12,4),1)*1)</f>
        <v>0</v>
      </c>
      <c r="AU52" s="27">
        <f t="shared" si="2"/>
        <v>2</v>
      </c>
    </row>
    <row r="53" spans="1:47" x14ac:dyDescent="0.25">
      <c r="A53" s="27">
        <f t="shared" si="0"/>
        <v>1</v>
      </c>
      <c r="B53" s="27">
        <f>IF(A53=0,0,1+MAX($B$2:B52))</f>
        <v>52</v>
      </c>
      <c r="C53" t="s">
        <v>97</v>
      </c>
      <c r="D53" t="s">
        <v>107</v>
      </c>
      <c r="E53" t="s">
        <v>234</v>
      </c>
      <c r="F53" t="s">
        <v>108</v>
      </c>
      <c r="G53" t="s">
        <v>109</v>
      </c>
      <c r="H53" t="s">
        <v>10</v>
      </c>
      <c r="I53" t="s">
        <v>11</v>
      </c>
      <c r="J53">
        <v>0</v>
      </c>
      <c r="K53">
        <v>5</v>
      </c>
      <c r="L53">
        <v>16</v>
      </c>
      <c r="M53" t="s">
        <v>6</v>
      </c>
      <c r="N53">
        <v>1</v>
      </c>
      <c r="O53">
        <v>0</v>
      </c>
      <c r="P53">
        <v>0</v>
      </c>
      <c r="Q53">
        <v>1</v>
      </c>
      <c r="R53">
        <v>1</v>
      </c>
      <c r="S53">
        <v>0</v>
      </c>
      <c r="T53" t="s">
        <v>205</v>
      </c>
      <c r="U53" s="27">
        <f>IF(Questions!$D$7="Peu importe le secteur",1,IF(Questions!$D$7=Liste!C53,1,0))</f>
        <v>1</v>
      </c>
      <c r="V53" s="27">
        <f>IF(Questions!$D$8="Peu importe le département",1,IF(Questions!$D$8=Liste!E53,1,0))</f>
        <v>1</v>
      </c>
      <c r="W53" s="27">
        <f>IF(Questions!$D$9="Peu importe la carte IGN",1,IF(RIGHT(G53,6)=Questions!$D$9,1,IF(LEFT(G53,6)=Questions!$D$9,1,0)))</f>
        <v>1</v>
      </c>
      <c r="X53" s="27">
        <f>IF(Liste!AT53=0,1,IF(Questions!$D$12="précisément",IF(Liste!AU53=Liste!AT53,1,0),IF(Liste!AU53&gt;=Liste!AT53,1,0)))</f>
        <v>1</v>
      </c>
      <c r="Y53" s="27">
        <f>IF(Liste!AR53=0,1,IF(Questions!$D$13="précisément",IF(Liste!AS53=Liste!AR53,1,0),IF(Liste!AS53&gt;=Liste!AR53,1,0)))</f>
        <v>1</v>
      </c>
      <c r="Z53" s="27">
        <f>IF(Questions!$E$14=0,1,IF(Questions!$D$14="Au moins",Liste!AO53,IF(Questions!$D$14="Précisément",Liste!AP53,Liste!AQ53)))</f>
        <v>1</v>
      </c>
      <c r="AA53" s="27">
        <f>IF(Questions!$E$15=0,1,IF(Questions!$D$15="Au moins",Liste!AL53,IF(Questions!$D$15="Précisément",Liste!AM53,Liste!AN53)))</f>
        <v>1</v>
      </c>
      <c r="AB53" s="27">
        <f>IF(Questions!$E$16=0,1,IF(Questions!$D$16="Au moins",Liste!AI53,IF(Questions!$D$16="Précisément",Liste!AJ53,Liste!AK53)))</f>
        <v>1</v>
      </c>
      <c r="AC53" s="27">
        <f>IF(Questions!$D$19="Peu importe",1,IF(Liste!N53=1,1,0))</f>
        <v>1</v>
      </c>
      <c r="AD53" s="27">
        <f>IF(Questions!$D$20="Peu importe",1,IF(Liste!O53=1,1,0))</f>
        <v>1</v>
      </c>
      <c r="AE53" s="27">
        <f>IF(Questions!$D$21="Peu importe",1,IF(Liste!P53=1,1,0))</f>
        <v>1</v>
      </c>
      <c r="AF53" s="27">
        <f>IF(Questions!$D$22="Peu importe",1,IF(Liste!R53=1,1,0))</f>
        <v>1</v>
      </c>
      <c r="AG53" s="27">
        <f>IF(Questions!$D$23="Peu importe",1,IF(Liste!S53=1,1,0))</f>
        <v>1</v>
      </c>
      <c r="AH53" s="27">
        <f>IF(Questions!$D$24="Peu importe",1,IF(Liste!Q53=1,1,0))</f>
        <v>1</v>
      </c>
      <c r="AI53" s="27">
        <f>IF($L53&gt;=Questions!$E$16,1,0)</f>
        <v>1</v>
      </c>
      <c r="AJ53" s="27">
        <f>IF($L53=Questions!$E$16,1,0)</f>
        <v>0</v>
      </c>
      <c r="AK53" s="27">
        <f>IF($L53&lt;=Questions!$E$16,1,0)</f>
        <v>0</v>
      </c>
      <c r="AL53" s="27">
        <f>IF($K53&gt;=Questions!$E$15,1,0)</f>
        <v>1</v>
      </c>
      <c r="AM53" s="27">
        <f>IF($K53=Questions!$E$15,1,0)</f>
        <v>0</v>
      </c>
      <c r="AN53" s="27">
        <f>IF($K53&lt;=Questions!$E$15,1,0)</f>
        <v>0</v>
      </c>
      <c r="AO53" s="27">
        <f>IF($J53&gt;=Questions!$E$14,1,0)</f>
        <v>1</v>
      </c>
      <c r="AP53" s="27">
        <f>IF($J53=Questions!$E$14,1,0)</f>
        <v>1</v>
      </c>
      <c r="AQ53" s="27">
        <f>IF($J53&lt;=Questions!$E$14,1,0)</f>
        <v>1</v>
      </c>
      <c r="AR53" s="27">
        <f>IF(Questions!$E$13="peu importe le degré d'intérêt",0,LEFT(RIGHT(Questions!$E$13,4),1)*1)</f>
        <v>0</v>
      </c>
      <c r="AS53" s="27">
        <f t="shared" si="1"/>
        <v>3</v>
      </c>
      <c r="AT53" s="27">
        <f>IF(Questions!$E$12="peu importe le niveau",0,LEFT(RIGHT(Questions!$E$12,4),1)*1)</f>
        <v>0</v>
      </c>
      <c r="AU53" s="27">
        <f t="shared" si="2"/>
        <v>3</v>
      </c>
    </row>
    <row r="54" spans="1:47" x14ac:dyDescent="0.25">
      <c r="A54" s="27">
        <f t="shared" si="0"/>
        <v>1</v>
      </c>
      <c r="B54" s="27">
        <f>IF(A54=0,0,1+MAX($B$2:B53))</f>
        <v>53</v>
      </c>
      <c r="C54" t="s">
        <v>110</v>
      </c>
      <c r="D54" t="s">
        <v>111</v>
      </c>
      <c r="E54" t="s">
        <v>236</v>
      </c>
      <c r="F54" t="s">
        <v>112</v>
      </c>
      <c r="G54" t="s">
        <v>132</v>
      </c>
      <c r="H54" t="s">
        <v>10</v>
      </c>
      <c r="I54" t="s">
        <v>17</v>
      </c>
      <c r="J54">
        <v>500</v>
      </c>
      <c r="K54">
        <v>4</v>
      </c>
      <c r="L54">
        <v>9</v>
      </c>
      <c r="M54" t="s">
        <v>6</v>
      </c>
      <c r="N54">
        <v>1</v>
      </c>
      <c r="O54">
        <v>1</v>
      </c>
      <c r="P54">
        <v>0</v>
      </c>
      <c r="Q54">
        <v>0</v>
      </c>
      <c r="R54">
        <v>0</v>
      </c>
      <c r="S54">
        <v>1</v>
      </c>
      <c r="T54" t="s">
        <v>206</v>
      </c>
      <c r="U54" s="27">
        <f>IF(Questions!$D$7="Peu importe le secteur",1,IF(Questions!$D$7=Liste!C54,1,0))</f>
        <v>1</v>
      </c>
      <c r="V54" s="27">
        <f>IF(Questions!$D$8="Peu importe le département",1,IF(Questions!$D$8=Liste!E54,1,0))</f>
        <v>1</v>
      </c>
      <c r="W54" s="27">
        <f>IF(Questions!$D$9="Peu importe la carte IGN",1,IF(RIGHT(G54,6)=Questions!$D$9,1,IF(LEFT(G54,6)=Questions!$D$9,1,0)))</f>
        <v>1</v>
      </c>
      <c r="X54" s="27">
        <f>IF(Liste!AT54=0,1,IF(Questions!$D$12="précisément",IF(Liste!AU54=Liste!AT54,1,0),IF(Liste!AU54&gt;=Liste!AT54,1,0)))</f>
        <v>1</v>
      </c>
      <c r="Y54" s="27">
        <f>IF(Liste!AR54=0,1,IF(Questions!$D$13="précisément",IF(Liste!AS54=Liste!AR54,1,0),IF(Liste!AS54&gt;=Liste!AR54,1,0)))</f>
        <v>1</v>
      </c>
      <c r="Z54" s="27">
        <f>IF(Questions!$E$14=0,1,IF(Questions!$D$14="Au moins",Liste!AO54,IF(Questions!$D$14="Précisément",Liste!AP54,Liste!AQ54)))</f>
        <v>1</v>
      </c>
      <c r="AA54" s="27">
        <f>IF(Questions!$E$15=0,1,IF(Questions!$D$15="Au moins",Liste!AL54,IF(Questions!$D$15="Précisément",Liste!AM54,Liste!AN54)))</f>
        <v>1</v>
      </c>
      <c r="AB54" s="27">
        <f>IF(Questions!$E$16=0,1,IF(Questions!$D$16="Au moins",Liste!AI54,IF(Questions!$D$16="Précisément",Liste!AJ54,Liste!AK54)))</f>
        <v>1</v>
      </c>
      <c r="AC54" s="27">
        <f>IF(Questions!$D$19="Peu importe",1,IF(Liste!N54=1,1,0))</f>
        <v>1</v>
      </c>
      <c r="AD54" s="27">
        <f>IF(Questions!$D$20="Peu importe",1,IF(Liste!O54=1,1,0))</f>
        <v>1</v>
      </c>
      <c r="AE54" s="27">
        <f>IF(Questions!$D$21="Peu importe",1,IF(Liste!P54=1,1,0))</f>
        <v>1</v>
      </c>
      <c r="AF54" s="27">
        <f>IF(Questions!$D$22="Peu importe",1,IF(Liste!R54=1,1,0))</f>
        <v>1</v>
      </c>
      <c r="AG54" s="27">
        <f>IF(Questions!$D$23="Peu importe",1,IF(Liste!S54=1,1,0))</f>
        <v>1</v>
      </c>
      <c r="AH54" s="27">
        <f>IF(Questions!$D$24="Peu importe",1,IF(Liste!Q54=1,1,0))</f>
        <v>1</v>
      </c>
      <c r="AI54" s="27">
        <f>IF($L54&gt;=Questions!$E$16,1,0)</f>
        <v>1</v>
      </c>
      <c r="AJ54" s="27">
        <f>IF($L54=Questions!$E$16,1,0)</f>
        <v>0</v>
      </c>
      <c r="AK54" s="27">
        <f>IF($L54&lt;=Questions!$E$16,1,0)</f>
        <v>0</v>
      </c>
      <c r="AL54" s="27">
        <f>IF($K54&gt;=Questions!$E$15,1,0)</f>
        <v>1</v>
      </c>
      <c r="AM54" s="27">
        <f>IF($K54=Questions!$E$15,1,0)</f>
        <v>0</v>
      </c>
      <c r="AN54" s="27">
        <f>IF($K54&lt;=Questions!$E$15,1,0)</f>
        <v>0</v>
      </c>
      <c r="AO54" s="27">
        <f>IF($J54&gt;=Questions!$E$14,1,0)</f>
        <v>1</v>
      </c>
      <c r="AP54" s="27">
        <f>IF($J54=Questions!$E$14,1,0)</f>
        <v>0</v>
      </c>
      <c r="AQ54" s="27">
        <f>IF($J54&lt;=Questions!$E$14,1,0)</f>
        <v>0</v>
      </c>
      <c r="AR54" s="27">
        <f>IF(Questions!$E$13="peu importe le degré d'intérêt",0,LEFT(RIGHT(Questions!$E$13,4),1)*1)</f>
        <v>0</v>
      </c>
      <c r="AS54" s="27">
        <f t="shared" si="1"/>
        <v>5</v>
      </c>
      <c r="AT54" s="27">
        <f>IF(Questions!$E$12="peu importe le niveau",0,LEFT(RIGHT(Questions!$E$12,4),1)*1)</f>
        <v>0</v>
      </c>
      <c r="AU54" s="27">
        <f t="shared" si="2"/>
        <v>3</v>
      </c>
    </row>
    <row r="55" spans="1:47" x14ac:dyDescent="0.25">
      <c r="A55" s="27">
        <f t="shared" si="0"/>
        <v>1</v>
      </c>
      <c r="B55" s="27">
        <f>IF(A55=0,0,1+MAX($B$2:B54))</f>
        <v>54</v>
      </c>
      <c r="C55" t="s">
        <v>110</v>
      </c>
      <c r="D55" t="s">
        <v>111</v>
      </c>
      <c r="E55" t="s">
        <v>236</v>
      </c>
      <c r="F55" t="s">
        <v>113</v>
      </c>
      <c r="G55" t="s">
        <v>132</v>
      </c>
      <c r="H55" t="s">
        <v>10</v>
      </c>
      <c r="I55" t="s">
        <v>5</v>
      </c>
      <c r="J55">
        <v>600</v>
      </c>
      <c r="K55">
        <v>5</v>
      </c>
      <c r="L55">
        <v>12</v>
      </c>
      <c r="M55" t="s">
        <v>6</v>
      </c>
      <c r="N55">
        <v>1</v>
      </c>
      <c r="O55">
        <v>1</v>
      </c>
      <c r="P55">
        <v>0</v>
      </c>
      <c r="Q55">
        <v>1</v>
      </c>
      <c r="R55">
        <v>0</v>
      </c>
      <c r="S55">
        <v>1</v>
      </c>
      <c r="T55" t="s">
        <v>207</v>
      </c>
      <c r="U55" s="27">
        <f>IF(Questions!$D$7="Peu importe le secteur",1,IF(Questions!$D$7=Liste!C55,1,0))</f>
        <v>1</v>
      </c>
      <c r="V55" s="27">
        <f>IF(Questions!$D$8="Peu importe le département",1,IF(Questions!$D$8=Liste!E55,1,0))</f>
        <v>1</v>
      </c>
      <c r="W55" s="27">
        <f>IF(Questions!$D$9="Peu importe la carte IGN",1,IF(RIGHT(G55,6)=Questions!$D$9,1,IF(LEFT(G55,6)=Questions!$D$9,1,0)))</f>
        <v>1</v>
      </c>
      <c r="X55" s="27">
        <f>IF(Liste!AT55=0,1,IF(Questions!$D$12="précisément",IF(Liste!AU55=Liste!AT55,1,0),IF(Liste!AU55&gt;=Liste!AT55,1,0)))</f>
        <v>1</v>
      </c>
      <c r="Y55" s="27">
        <f>IF(Liste!AR55=0,1,IF(Questions!$D$13="précisément",IF(Liste!AS55=Liste!AR55,1,0),IF(Liste!AS55&gt;=Liste!AR55,1,0)))</f>
        <v>1</v>
      </c>
      <c r="Z55" s="27">
        <f>IF(Questions!$E$14=0,1,IF(Questions!$D$14="Au moins",Liste!AO55,IF(Questions!$D$14="Précisément",Liste!AP55,Liste!AQ55)))</f>
        <v>1</v>
      </c>
      <c r="AA55" s="27">
        <f>IF(Questions!$E$15=0,1,IF(Questions!$D$15="Au moins",Liste!AL55,IF(Questions!$D$15="Précisément",Liste!AM55,Liste!AN55)))</f>
        <v>1</v>
      </c>
      <c r="AB55" s="27">
        <f>IF(Questions!$E$16=0,1,IF(Questions!$D$16="Au moins",Liste!AI55,IF(Questions!$D$16="Précisément",Liste!AJ55,Liste!AK55)))</f>
        <v>1</v>
      </c>
      <c r="AC55" s="27">
        <f>IF(Questions!$D$19="Peu importe",1,IF(Liste!N55=1,1,0))</f>
        <v>1</v>
      </c>
      <c r="AD55" s="27">
        <f>IF(Questions!$D$20="Peu importe",1,IF(Liste!O55=1,1,0))</f>
        <v>1</v>
      </c>
      <c r="AE55" s="27">
        <f>IF(Questions!$D$21="Peu importe",1,IF(Liste!P55=1,1,0))</f>
        <v>1</v>
      </c>
      <c r="AF55" s="27">
        <f>IF(Questions!$D$22="Peu importe",1,IF(Liste!R55=1,1,0))</f>
        <v>1</v>
      </c>
      <c r="AG55" s="27">
        <f>IF(Questions!$D$23="Peu importe",1,IF(Liste!S55=1,1,0))</f>
        <v>1</v>
      </c>
      <c r="AH55" s="27">
        <f>IF(Questions!$D$24="Peu importe",1,IF(Liste!Q55=1,1,0))</f>
        <v>1</v>
      </c>
      <c r="AI55" s="27">
        <f>IF($L55&gt;=Questions!$E$16,1,0)</f>
        <v>1</v>
      </c>
      <c r="AJ55" s="27">
        <f>IF($L55=Questions!$E$16,1,0)</f>
        <v>0</v>
      </c>
      <c r="AK55" s="27">
        <f>IF($L55&lt;=Questions!$E$16,1,0)</f>
        <v>0</v>
      </c>
      <c r="AL55" s="27">
        <f>IF($K55&gt;=Questions!$E$15,1,0)</f>
        <v>1</v>
      </c>
      <c r="AM55" s="27">
        <f>IF($K55=Questions!$E$15,1,0)</f>
        <v>0</v>
      </c>
      <c r="AN55" s="27">
        <f>IF($K55&lt;=Questions!$E$15,1,0)</f>
        <v>0</v>
      </c>
      <c r="AO55" s="27">
        <f>IF($J55&gt;=Questions!$E$14,1,0)</f>
        <v>1</v>
      </c>
      <c r="AP55" s="27">
        <f>IF($J55=Questions!$E$14,1,0)</f>
        <v>0</v>
      </c>
      <c r="AQ55" s="27">
        <f>IF($J55&lt;=Questions!$E$14,1,0)</f>
        <v>0</v>
      </c>
      <c r="AR55" s="27">
        <f>IF(Questions!$E$13="peu importe le degré d'intérêt",0,LEFT(RIGHT(Questions!$E$13,4),1)*1)</f>
        <v>0</v>
      </c>
      <c r="AS55" s="27">
        <f t="shared" si="1"/>
        <v>4</v>
      </c>
      <c r="AT55" s="27">
        <f>IF(Questions!$E$12="peu importe le niveau",0,LEFT(RIGHT(Questions!$E$12,4),1)*1)</f>
        <v>0</v>
      </c>
      <c r="AU55" s="27">
        <f t="shared" si="2"/>
        <v>3</v>
      </c>
    </row>
    <row r="56" spans="1:47" x14ac:dyDescent="0.25">
      <c r="A56" s="27">
        <f t="shared" si="0"/>
        <v>1</v>
      </c>
      <c r="B56" s="27">
        <f>IF(A56=0,0,1+MAX($B$2:B55))</f>
        <v>55</v>
      </c>
      <c r="C56" t="s">
        <v>110</v>
      </c>
      <c r="D56" t="s">
        <v>114</v>
      </c>
      <c r="E56" t="s">
        <v>236</v>
      </c>
      <c r="F56" t="s">
        <v>115</v>
      </c>
      <c r="G56" t="s">
        <v>133</v>
      </c>
      <c r="H56" t="s">
        <v>3</v>
      </c>
      <c r="I56" t="s">
        <v>5</v>
      </c>
      <c r="J56">
        <v>300</v>
      </c>
      <c r="K56">
        <v>4</v>
      </c>
      <c r="L56">
        <v>9</v>
      </c>
      <c r="M56" t="s">
        <v>6</v>
      </c>
      <c r="N56">
        <v>1</v>
      </c>
      <c r="O56">
        <v>0</v>
      </c>
      <c r="P56">
        <v>1</v>
      </c>
      <c r="Q56">
        <v>1</v>
      </c>
      <c r="R56">
        <v>0</v>
      </c>
      <c r="S56">
        <v>1</v>
      </c>
      <c r="T56" t="s">
        <v>208</v>
      </c>
      <c r="U56" s="27">
        <f>IF(Questions!$D$7="Peu importe le secteur",1,IF(Questions!$D$7=Liste!C56,1,0))</f>
        <v>1</v>
      </c>
      <c r="V56" s="27">
        <f>IF(Questions!$D$8="Peu importe le département",1,IF(Questions!$D$8=Liste!E56,1,0))</f>
        <v>1</v>
      </c>
      <c r="W56" s="27">
        <f>IF(Questions!$D$9="Peu importe la carte IGN",1,IF(RIGHT(G56,6)=Questions!$D$9,1,IF(LEFT(G56,6)=Questions!$D$9,1,0)))</f>
        <v>1</v>
      </c>
      <c r="X56" s="27">
        <f>IF(Liste!AT56=0,1,IF(Questions!$D$12="précisément",IF(Liste!AU56=Liste!AT56,1,0),IF(Liste!AU56&gt;=Liste!AT56,1,0)))</f>
        <v>1</v>
      </c>
      <c r="Y56" s="27">
        <f>IF(Liste!AR56=0,1,IF(Questions!$D$13="précisément",IF(Liste!AS56=Liste!AR56,1,0),IF(Liste!AS56&gt;=Liste!AR56,1,0)))</f>
        <v>1</v>
      </c>
      <c r="Z56" s="27">
        <f>IF(Questions!$E$14=0,1,IF(Questions!$D$14="Au moins",Liste!AO56,IF(Questions!$D$14="Précisément",Liste!AP56,Liste!AQ56)))</f>
        <v>1</v>
      </c>
      <c r="AA56" s="27">
        <f>IF(Questions!$E$15=0,1,IF(Questions!$D$15="Au moins",Liste!AL56,IF(Questions!$D$15="Précisément",Liste!AM56,Liste!AN56)))</f>
        <v>1</v>
      </c>
      <c r="AB56" s="27">
        <f>IF(Questions!$E$16=0,1,IF(Questions!$D$16="Au moins",Liste!AI56,IF(Questions!$D$16="Précisément",Liste!AJ56,Liste!AK56)))</f>
        <v>1</v>
      </c>
      <c r="AC56" s="27">
        <f>IF(Questions!$D$19="Peu importe",1,IF(Liste!N56=1,1,0))</f>
        <v>1</v>
      </c>
      <c r="AD56" s="27">
        <f>IF(Questions!$D$20="Peu importe",1,IF(Liste!O56=1,1,0))</f>
        <v>1</v>
      </c>
      <c r="AE56" s="27">
        <f>IF(Questions!$D$21="Peu importe",1,IF(Liste!P56=1,1,0))</f>
        <v>1</v>
      </c>
      <c r="AF56" s="27">
        <f>IF(Questions!$D$22="Peu importe",1,IF(Liste!R56=1,1,0))</f>
        <v>1</v>
      </c>
      <c r="AG56" s="27">
        <f>IF(Questions!$D$23="Peu importe",1,IF(Liste!S56=1,1,0))</f>
        <v>1</v>
      </c>
      <c r="AH56" s="27">
        <f>IF(Questions!$D$24="Peu importe",1,IF(Liste!Q56=1,1,0))</f>
        <v>1</v>
      </c>
      <c r="AI56" s="27">
        <f>IF($L56&gt;=Questions!$E$16,1,0)</f>
        <v>1</v>
      </c>
      <c r="AJ56" s="27">
        <f>IF($L56=Questions!$E$16,1,0)</f>
        <v>0</v>
      </c>
      <c r="AK56" s="27">
        <f>IF($L56&lt;=Questions!$E$16,1,0)</f>
        <v>0</v>
      </c>
      <c r="AL56" s="27">
        <f>IF($K56&gt;=Questions!$E$15,1,0)</f>
        <v>1</v>
      </c>
      <c r="AM56" s="27">
        <f>IF($K56=Questions!$E$15,1,0)</f>
        <v>0</v>
      </c>
      <c r="AN56" s="27">
        <f>IF($K56&lt;=Questions!$E$15,1,0)</f>
        <v>0</v>
      </c>
      <c r="AO56" s="27">
        <f>IF($J56&gt;=Questions!$E$14,1,0)</f>
        <v>1</v>
      </c>
      <c r="AP56" s="27">
        <f>IF($J56=Questions!$E$14,1,0)</f>
        <v>0</v>
      </c>
      <c r="AQ56" s="27">
        <f>IF($J56&lt;=Questions!$E$14,1,0)</f>
        <v>0</v>
      </c>
      <c r="AR56" s="27">
        <f>IF(Questions!$E$13="peu importe le degré d'intérêt",0,LEFT(RIGHT(Questions!$E$13,4),1)*1)</f>
        <v>0</v>
      </c>
      <c r="AS56" s="27">
        <f t="shared" si="1"/>
        <v>4</v>
      </c>
      <c r="AT56" s="27">
        <f>IF(Questions!$E$12="peu importe le niveau",0,LEFT(RIGHT(Questions!$E$12,4),1)*1)</f>
        <v>0</v>
      </c>
      <c r="AU56" s="27">
        <f t="shared" si="2"/>
        <v>2</v>
      </c>
    </row>
    <row r="57" spans="1:47" x14ac:dyDescent="0.25">
      <c r="A57" s="27">
        <f t="shared" si="0"/>
        <v>1</v>
      </c>
      <c r="B57" s="27">
        <f>IF(A57=0,0,1+MAX($B$2:B56))</f>
        <v>56</v>
      </c>
      <c r="C57" t="s">
        <v>110</v>
      </c>
      <c r="D57" t="s">
        <v>116</v>
      </c>
      <c r="E57" t="s">
        <v>236</v>
      </c>
      <c r="F57" t="s">
        <v>117</v>
      </c>
      <c r="G57" t="s">
        <v>134</v>
      </c>
      <c r="H57" t="s">
        <v>10</v>
      </c>
      <c r="I57" t="s">
        <v>20</v>
      </c>
      <c r="J57">
        <v>750</v>
      </c>
      <c r="K57">
        <v>5.5</v>
      </c>
      <c r="L57">
        <v>13</v>
      </c>
      <c r="M57" t="s">
        <v>6</v>
      </c>
      <c r="N57">
        <v>1</v>
      </c>
      <c r="O57">
        <v>1</v>
      </c>
      <c r="P57">
        <v>0</v>
      </c>
      <c r="Q57">
        <v>1</v>
      </c>
      <c r="R57">
        <v>0</v>
      </c>
      <c r="S57">
        <v>0</v>
      </c>
      <c r="T57" t="s">
        <v>209</v>
      </c>
      <c r="U57" s="27">
        <f>IF(Questions!$D$7="Peu importe le secteur",1,IF(Questions!$D$7=Liste!C57,1,0))</f>
        <v>1</v>
      </c>
      <c r="V57" s="27">
        <f>IF(Questions!$D$8="Peu importe le département",1,IF(Questions!$D$8=Liste!E57,1,0))</f>
        <v>1</v>
      </c>
      <c r="W57" s="27">
        <f>IF(Questions!$D$9="Peu importe la carte IGN",1,IF(RIGHT(G57,6)=Questions!$D$9,1,IF(LEFT(G57,6)=Questions!$D$9,1,0)))</f>
        <v>1</v>
      </c>
      <c r="X57" s="27">
        <f>IF(Liste!AT57=0,1,IF(Questions!$D$12="précisément",IF(Liste!AU57=Liste!AT57,1,0),IF(Liste!AU57&gt;=Liste!AT57,1,0)))</f>
        <v>1</v>
      </c>
      <c r="Y57" s="27">
        <f>IF(Liste!AR57=0,1,IF(Questions!$D$13="précisément",IF(Liste!AS57=Liste!AR57,1,0),IF(Liste!AS57&gt;=Liste!AR57,1,0)))</f>
        <v>1</v>
      </c>
      <c r="Z57" s="27">
        <f>IF(Questions!$E$14=0,1,IF(Questions!$D$14="Au moins",Liste!AO57,IF(Questions!$D$14="Précisément",Liste!AP57,Liste!AQ57)))</f>
        <v>1</v>
      </c>
      <c r="AA57" s="27">
        <f>IF(Questions!$E$15=0,1,IF(Questions!$D$15="Au moins",Liste!AL57,IF(Questions!$D$15="Précisément",Liste!AM57,Liste!AN57)))</f>
        <v>1</v>
      </c>
      <c r="AB57" s="27">
        <f>IF(Questions!$E$16=0,1,IF(Questions!$D$16="Au moins",Liste!AI57,IF(Questions!$D$16="Précisément",Liste!AJ57,Liste!AK57)))</f>
        <v>1</v>
      </c>
      <c r="AC57" s="27">
        <f>IF(Questions!$D$19="Peu importe",1,IF(Liste!N57=1,1,0))</f>
        <v>1</v>
      </c>
      <c r="AD57" s="27">
        <f>IF(Questions!$D$20="Peu importe",1,IF(Liste!O57=1,1,0))</f>
        <v>1</v>
      </c>
      <c r="AE57" s="27">
        <f>IF(Questions!$D$21="Peu importe",1,IF(Liste!P57=1,1,0))</f>
        <v>1</v>
      </c>
      <c r="AF57" s="27">
        <f>IF(Questions!$D$22="Peu importe",1,IF(Liste!R57=1,1,0))</f>
        <v>1</v>
      </c>
      <c r="AG57" s="27">
        <f>IF(Questions!$D$23="Peu importe",1,IF(Liste!S57=1,1,0))</f>
        <v>1</v>
      </c>
      <c r="AH57" s="27">
        <f>IF(Questions!$D$24="Peu importe",1,IF(Liste!Q57=1,1,0))</f>
        <v>1</v>
      </c>
      <c r="AI57" s="27">
        <f>IF($L57&gt;=Questions!$E$16,1,0)</f>
        <v>1</v>
      </c>
      <c r="AJ57" s="27">
        <f>IF($L57=Questions!$E$16,1,0)</f>
        <v>0</v>
      </c>
      <c r="AK57" s="27">
        <f>IF($L57&lt;=Questions!$E$16,1,0)</f>
        <v>0</v>
      </c>
      <c r="AL57" s="27">
        <f>IF($K57&gt;=Questions!$E$15,1,0)</f>
        <v>1</v>
      </c>
      <c r="AM57" s="27">
        <f>IF($K57=Questions!$E$15,1,0)</f>
        <v>0</v>
      </c>
      <c r="AN57" s="27">
        <f>IF($K57&lt;=Questions!$E$15,1,0)</f>
        <v>0</v>
      </c>
      <c r="AO57" s="27">
        <f>IF($J57&gt;=Questions!$E$14,1,0)</f>
        <v>1</v>
      </c>
      <c r="AP57" s="27">
        <f>IF($J57=Questions!$E$14,1,0)</f>
        <v>0</v>
      </c>
      <c r="AQ57" s="27">
        <f>IF($J57&lt;=Questions!$E$14,1,0)</f>
        <v>0</v>
      </c>
      <c r="AR57" s="27">
        <f>IF(Questions!$E$13="peu importe le degré d'intérêt",0,LEFT(RIGHT(Questions!$E$13,4),1)*1)</f>
        <v>0</v>
      </c>
      <c r="AS57" s="27">
        <f t="shared" si="1"/>
        <v>2</v>
      </c>
      <c r="AT57" s="27">
        <f>IF(Questions!$E$12="peu importe le niveau",0,LEFT(RIGHT(Questions!$E$12,4),1)*1)</f>
        <v>0</v>
      </c>
      <c r="AU57" s="27">
        <f t="shared" si="2"/>
        <v>3</v>
      </c>
    </row>
    <row r="58" spans="1:47" x14ac:dyDescent="0.25">
      <c r="A58" s="27">
        <f t="shared" si="0"/>
        <v>1</v>
      </c>
      <c r="B58" s="27">
        <f>IF(A58=0,0,1+MAX($B$2:B57))</f>
        <v>57</v>
      </c>
      <c r="C58" t="s">
        <v>110</v>
      </c>
      <c r="D58" t="s">
        <v>118</v>
      </c>
      <c r="E58" t="s">
        <v>236</v>
      </c>
      <c r="F58" t="s">
        <v>119</v>
      </c>
      <c r="G58" t="s">
        <v>96</v>
      </c>
      <c r="H58" t="s">
        <v>10</v>
      </c>
      <c r="I58" t="s">
        <v>11</v>
      </c>
      <c r="J58">
        <v>600</v>
      </c>
      <c r="K58">
        <v>3.5</v>
      </c>
      <c r="L58">
        <v>8</v>
      </c>
      <c r="M58" t="s">
        <v>6</v>
      </c>
      <c r="N58">
        <v>1</v>
      </c>
      <c r="O58">
        <v>0</v>
      </c>
      <c r="P58">
        <v>0</v>
      </c>
      <c r="Q58">
        <v>0</v>
      </c>
      <c r="R58">
        <v>0</v>
      </c>
      <c r="S58">
        <v>0</v>
      </c>
      <c r="T58" t="s">
        <v>210</v>
      </c>
      <c r="U58" s="27">
        <f>IF(Questions!$D$7="Peu importe le secteur",1,IF(Questions!$D$7=Liste!C58,1,0))</f>
        <v>1</v>
      </c>
      <c r="V58" s="27">
        <f>IF(Questions!$D$8="Peu importe le département",1,IF(Questions!$D$8=Liste!E58,1,0))</f>
        <v>1</v>
      </c>
      <c r="W58" s="27">
        <f>IF(Questions!$D$9="Peu importe la carte IGN",1,IF(RIGHT(G58,6)=Questions!$D$9,1,IF(LEFT(G58,6)=Questions!$D$9,1,0)))</f>
        <v>1</v>
      </c>
      <c r="X58" s="27">
        <f>IF(Liste!AT58=0,1,IF(Questions!$D$12="précisément",IF(Liste!AU58=Liste!AT58,1,0),IF(Liste!AU58&gt;=Liste!AT58,1,0)))</f>
        <v>1</v>
      </c>
      <c r="Y58" s="27">
        <f>IF(Liste!AR58=0,1,IF(Questions!$D$13="précisément",IF(Liste!AS58=Liste!AR58,1,0),IF(Liste!AS58&gt;=Liste!AR58,1,0)))</f>
        <v>1</v>
      </c>
      <c r="Z58" s="27">
        <f>IF(Questions!$E$14=0,1,IF(Questions!$D$14="Au moins",Liste!AO58,IF(Questions!$D$14="Précisément",Liste!AP58,Liste!AQ58)))</f>
        <v>1</v>
      </c>
      <c r="AA58" s="27">
        <f>IF(Questions!$E$15=0,1,IF(Questions!$D$15="Au moins",Liste!AL58,IF(Questions!$D$15="Précisément",Liste!AM58,Liste!AN58)))</f>
        <v>1</v>
      </c>
      <c r="AB58" s="27">
        <f>IF(Questions!$E$16=0,1,IF(Questions!$D$16="Au moins",Liste!AI58,IF(Questions!$D$16="Précisément",Liste!AJ58,Liste!AK58)))</f>
        <v>1</v>
      </c>
      <c r="AC58" s="27">
        <f>IF(Questions!$D$19="Peu importe",1,IF(Liste!N58=1,1,0))</f>
        <v>1</v>
      </c>
      <c r="AD58" s="27">
        <f>IF(Questions!$D$20="Peu importe",1,IF(Liste!O58=1,1,0))</f>
        <v>1</v>
      </c>
      <c r="AE58" s="27">
        <f>IF(Questions!$D$21="Peu importe",1,IF(Liste!P58=1,1,0))</f>
        <v>1</v>
      </c>
      <c r="AF58" s="27">
        <f>IF(Questions!$D$22="Peu importe",1,IF(Liste!R58=1,1,0))</f>
        <v>1</v>
      </c>
      <c r="AG58" s="27">
        <f>IF(Questions!$D$23="Peu importe",1,IF(Liste!S58=1,1,0))</f>
        <v>1</v>
      </c>
      <c r="AH58" s="27">
        <f>IF(Questions!$D$24="Peu importe",1,IF(Liste!Q58=1,1,0))</f>
        <v>1</v>
      </c>
      <c r="AI58" s="27">
        <f>IF($L58&gt;=Questions!$E$16,1,0)</f>
        <v>1</v>
      </c>
      <c r="AJ58" s="27">
        <f>IF($L58=Questions!$E$16,1,0)</f>
        <v>0</v>
      </c>
      <c r="AK58" s="27">
        <f>IF($L58&lt;=Questions!$E$16,1,0)</f>
        <v>0</v>
      </c>
      <c r="AL58" s="27">
        <f>IF($K58&gt;=Questions!$E$15,1,0)</f>
        <v>1</v>
      </c>
      <c r="AM58" s="27">
        <f>IF($K58=Questions!$E$15,1,0)</f>
        <v>0</v>
      </c>
      <c r="AN58" s="27">
        <f>IF($K58&lt;=Questions!$E$15,1,0)</f>
        <v>0</v>
      </c>
      <c r="AO58" s="27">
        <f>IF($J58&gt;=Questions!$E$14,1,0)</f>
        <v>1</v>
      </c>
      <c r="AP58" s="27">
        <f>IF($J58=Questions!$E$14,1,0)</f>
        <v>0</v>
      </c>
      <c r="AQ58" s="27">
        <f>IF($J58&lt;=Questions!$E$14,1,0)</f>
        <v>0</v>
      </c>
      <c r="AR58" s="27">
        <f>IF(Questions!$E$13="peu importe le degré d'intérêt",0,LEFT(RIGHT(Questions!$E$13,4),1)*1)</f>
        <v>0</v>
      </c>
      <c r="AS58" s="27">
        <f t="shared" si="1"/>
        <v>3</v>
      </c>
      <c r="AT58" s="27">
        <f>IF(Questions!$E$12="peu importe le niveau",0,LEFT(RIGHT(Questions!$E$12,4),1)*1)</f>
        <v>0</v>
      </c>
      <c r="AU58" s="27">
        <f t="shared" si="2"/>
        <v>3</v>
      </c>
    </row>
    <row r="59" spans="1:47" x14ac:dyDescent="0.25">
      <c r="A59" s="27">
        <f t="shared" si="0"/>
        <v>1</v>
      </c>
      <c r="B59" s="27">
        <f>IF(A59=0,0,1+MAX($B$2:B58))</f>
        <v>58</v>
      </c>
      <c r="C59" t="s">
        <v>110</v>
      </c>
      <c r="D59" t="s">
        <v>120</v>
      </c>
      <c r="E59" t="s">
        <v>236</v>
      </c>
      <c r="F59" t="s">
        <v>121</v>
      </c>
      <c r="G59" t="s">
        <v>135</v>
      </c>
      <c r="H59" t="s">
        <v>10</v>
      </c>
      <c r="I59" t="s">
        <v>20</v>
      </c>
      <c r="J59">
        <v>700</v>
      </c>
      <c r="K59">
        <v>4</v>
      </c>
      <c r="L59">
        <v>8</v>
      </c>
      <c r="M59" t="s">
        <v>6</v>
      </c>
      <c r="N59">
        <v>0</v>
      </c>
      <c r="O59">
        <v>0</v>
      </c>
      <c r="P59">
        <v>0</v>
      </c>
      <c r="Q59">
        <v>0</v>
      </c>
      <c r="R59">
        <v>0</v>
      </c>
      <c r="S59">
        <v>1</v>
      </c>
      <c r="T59" t="s">
        <v>211</v>
      </c>
      <c r="U59" s="27">
        <f>IF(Questions!$D$7="Peu importe le secteur",1,IF(Questions!$D$7=Liste!C59,1,0))</f>
        <v>1</v>
      </c>
      <c r="V59" s="27">
        <f>IF(Questions!$D$8="Peu importe le département",1,IF(Questions!$D$8=Liste!E59,1,0))</f>
        <v>1</v>
      </c>
      <c r="W59" s="27">
        <f>IF(Questions!$D$9="Peu importe la carte IGN",1,IF(RIGHT(G59,6)=Questions!$D$9,1,IF(LEFT(G59,6)=Questions!$D$9,1,0)))</f>
        <v>1</v>
      </c>
      <c r="X59" s="27">
        <f>IF(Liste!AT59=0,1,IF(Questions!$D$12="précisément",IF(Liste!AU59=Liste!AT59,1,0),IF(Liste!AU59&gt;=Liste!AT59,1,0)))</f>
        <v>1</v>
      </c>
      <c r="Y59" s="27">
        <f>IF(Liste!AR59=0,1,IF(Questions!$D$13="précisément",IF(Liste!AS59=Liste!AR59,1,0),IF(Liste!AS59&gt;=Liste!AR59,1,0)))</f>
        <v>1</v>
      </c>
      <c r="Z59" s="27">
        <f>IF(Questions!$E$14=0,1,IF(Questions!$D$14="Au moins",Liste!AO59,IF(Questions!$D$14="Précisément",Liste!AP59,Liste!AQ59)))</f>
        <v>1</v>
      </c>
      <c r="AA59" s="27">
        <f>IF(Questions!$E$15=0,1,IF(Questions!$D$15="Au moins",Liste!AL59,IF(Questions!$D$15="Précisément",Liste!AM59,Liste!AN59)))</f>
        <v>1</v>
      </c>
      <c r="AB59" s="27">
        <f>IF(Questions!$E$16=0,1,IF(Questions!$D$16="Au moins",Liste!AI59,IF(Questions!$D$16="Précisément",Liste!AJ59,Liste!AK59)))</f>
        <v>1</v>
      </c>
      <c r="AC59" s="27">
        <f>IF(Questions!$D$19="Peu importe",1,IF(Liste!N59=1,1,0))</f>
        <v>1</v>
      </c>
      <c r="AD59" s="27">
        <f>IF(Questions!$D$20="Peu importe",1,IF(Liste!O59=1,1,0))</f>
        <v>1</v>
      </c>
      <c r="AE59" s="27">
        <f>IF(Questions!$D$21="Peu importe",1,IF(Liste!P59=1,1,0))</f>
        <v>1</v>
      </c>
      <c r="AF59" s="27">
        <f>IF(Questions!$D$22="Peu importe",1,IF(Liste!R59=1,1,0))</f>
        <v>1</v>
      </c>
      <c r="AG59" s="27">
        <f>IF(Questions!$D$23="Peu importe",1,IF(Liste!S59=1,1,0))</f>
        <v>1</v>
      </c>
      <c r="AH59" s="27">
        <f>IF(Questions!$D$24="Peu importe",1,IF(Liste!Q59=1,1,0))</f>
        <v>1</v>
      </c>
      <c r="AI59" s="27">
        <f>IF($L59&gt;=Questions!$E$16,1,0)</f>
        <v>1</v>
      </c>
      <c r="AJ59" s="27">
        <f>IF($L59=Questions!$E$16,1,0)</f>
        <v>0</v>
      </c>
      <c r="AK59" s="27">
        <f>IF($L59&lt;=Questions!$E$16,1,0)</f>
        <v>0</v>
      </c>
      <c r="AL59" s="27">
        <f>IF($K59&gt;=Questions!$E$15,1,0)</f>
        <v>1</v>
      </c>
      <c r="AM59" s="27">
        <f>IF($K59=Questions!$E$15,1,0)</f>
        <v>0</v>
      </c>
      <c r="AN59" s="27">
        <f>IF($K59&lt;=Questions!$E$15,1,0)</f>
        <v>0</v>
      </c>
      <c r="AO59" s="27">
        <f>IF($J59&gt;=Questions!$E$14,1,0)</f>
        <v>1</v>
      </c>
      <c r="AP59" s="27">
        <f>IF($J59=Questions!$E$14,1,0)</f>
        <v>0</v>
      </c>
      <c r="AQ59" s="27">
        <f>IF($J59&lt;=Questions!$E$14,1,0)</f>
        <v>0</v>
      </c>
      <c r="AR59" s="27">
        <f>IF(Questions!$E$13="peu importe le degré d'intérêt",0,LEFT(RIGHT(Questions!$E$13,4),1)*1)</f>
        <v>0</v>
      </c>
      <c r="AS59" s="27">
        <f t="shared" si="1"/>
        <v>2</v>
      </c>
      <c r="AT59" s="27">
        <f>IF(Questions!$E$12="peu importe le niveau",0,LEFT(RIGHT(Questions!$E$12,4),1)*1)</f>
        <v>0</v>
      </c>
      <c r="AU59" s="27">
        <f t="shared" si="2"/>
        <v>3</v>
      </c>
    </row>
    <row r="60" spans="1:47" x14ac:dyDescent="0.25">
      <c r="A60" s="27">
        <f t="shared" si="0"/>
        <v>1</v>
      </c>
      <c r="B60" s="27">
        <f>IF(A60=0,0,1+MAX($B$2:B59))</f>
        <v>59</v>
      </c>
      <c r="C60" t="s">
        <v>110</v>
      </c>
      <c r="D60" t="s">
        <v>122</v>
      </c>
      <c r="E60" t="s">
        <v>236</v>
      </c>
      <c r="F60" t="s">
        <v>123</v>
      </c>
      <c r="G60" t="s">
        <v>136</v>
      </c>
      <c r="H60" t="s">
        <v>15</v>
      </c>
      <c r="I60" t="s">
        <v>5</v>
      </c>
      <c r="J60">
        <v>950</v>
      </c>
      <c r="K60">
        <v>6</v>
      </c>
      <c r="L60">
        <v>14</v>
      </c>
      <c r="M60" t="s">
        <v>6</v>
      </c>
      <c r="N60">
        <v>1</v>
      </c>
      <c r="O60">
        <v>0</v>
      </c>
      <c r="P60">
        <v>0</v>
      </c>
      <c r="Q60">
        <v>1</v>
      </c>
      <c r="R60">
        <v>0</v>
      </c>
      <c r="S60">
        <v>1</v>
      </c>
      <c r="T60" t="s">
        <v>212</v>
      </c>
      <c r="U60" s="27">
        <f>IF(Questions!$D$7="Peu importe le secteur",1,IF(Questions!$D$7=Liste!C60,1,0))</f>
        <v>1</v>
      </c>
      <c r="V60" s="27">
        <f>IF(Questions!$D$8="Peu importe le département",1,IF(Questions!$D$8=Liste!E60,1,0))</f>
        <v>1</v>
      </c>
      <c r="W60" s="27">
        <f>IF(Questions!$D$9="Peu importe la carte IGN",1,IF(RIGHT(G60,6)=Questions!$D$9,1,IF(LEFT(G60,6)=Questions!$D$9,1,0)))</f>
        <v>1</v>
      </c>
      <c r="X60" s="27">
        <f>IF(Liste!AT60=0,1,IF(Questions!$D$12="précisément",IF(Liste!AU60=Liste!AT60,1,0),IF(Liste!AU60&gt;=Liste!AT60,1,0)))</f>
        <v>1</v>
      </c>
      <c r="Y60" s="27">
        <f>IF(Liste!AR60=0,1,IF(Questions!$D$13="précisément",IF(Liste!AS60=Liste!AR60,1,0),IF(Liste!AS60&gt;=Liste!AR60,1,0)))</f>
        <v>1</v>
      </c>
      <c r="Z60" s="27">
        <f>IF(Questions!$E$14=0,1,IF(Questions!$D$14="Au moins",Liste!AO60,IF(Questions!$D$14="Précisément",Liste!AP60,Liste!AQ60)))</f>
        <v>1</v>
      </c>
      <c r="AA60" s="27">
        <f>IF(Questions!$E$15=0,1,IF(Questions!$D$15="Au moins",Liste!AL60,IF(Questions!$D$15="Précisément",Liste!AM60,Liste!AN60)))</f>
        <v>1</v>
      </c>
      <c r="AB60" s="27">
        <f>IF(Questions!$E$16=0,1,IF(Questions!$D$16="Au moins",Liste!AI60,IF(Questions!$D$16="Précisément",Liste!AJ60,Liste!AK60)))</f>
        <v>1</v>
      </c>
      <c r="AC60" s="27">
        <f>IF(Questions!$D$19="Peu importe",1,IF(Liste!N60=1,1,0))</f>
        <v>1</v>
      </c>
      <c r="AD60" s="27">
        <f>IF(Questions!$D$20="Peu importe",1,IF(Liste!O60=1,1,0))</f>
        <v>1</v>
      </c>
      <c r="AE60" s="27">
        <f>IF(Questions!$D$21="Peu importe",1,IF(Liste!P60=1,1,0))</f>
        <v>1</v>
      </c>
      <c r="AF60" s="27">
        <f>IF(Questions!$D$22="Peu importe",1,IF(Liste!R60=1,1,0))</f>
        <v>1</v>
      </c>
      <c r="AG60" s="27">
        <f>IF(Questions!$D$23="Peu importe",1,IF(Liste!S60=1,1,0))</f>
        <v>1</v>
      </c>
      <c r="AH60" s="27">
        <f>IF(Questions!$D$24="Peu importe",1,IF(Liste!Q60=1,1,0))</f>
        <v>1</v>
      </c>
      <c r="AI60" s="27">
        <f>IF($L60&gt;=Questions!$E$16,1,0)</f>
        <v>1</v>
      </c>
      <c r="AJ60" s="27">
        <f>IF($L60=Questions!$E$16,1,0)</f>
        <v>0</v>
      </c>
      <c r="AK60" s="27">
        <f>IF($L60&lt;=Questions!$E$16,1,0)</f>
        <v>0</v>
      </c>
      <c r="AL60" s="27">
        <f>IF($K60&gt;=Questions!$E$15,1,0)</f>
        <v>1</v>
      </c>
      <c r="AM60" s="27">
        <f>IF($K60=Questions!$E$15,1,0)</f>
        <v>0</v>
      </c>
      <c r="AN60" s="27">
        <f>IF($K60&lt;=Questions!$E$15,1,0)</f>
        <v>0</v>
      </c>
      <c r="AO60" s="27">
        <f>IF($J60&gt;=Questions!$E$14,1,0)</f>
        <v>1</v>
      </c>
      <c r="AP60" s="27">
        <f>IF($J60=Questions!$E$14,1,0)</f>
        <v>0</v>
      </c>
      <c r="AQ60" s="27">
        <f>IF($J60&lt;=Questions!$E$14,1,0)</f>
        <v>0</v>
      </c>
      <c r="AR60" s="27">
        <f>IF(Questions!$E$13="peu importe le degré d'intérêt",0,LEFT(RIGHT(Questions!$E$13,4),1)*1)</f>
        <v>0</v>
      </c>
      <c r="AS60" s="27">
        <f t="shared" si="1"/>
        <v>4</v>
      </c>
      <c r="AT60" s="27">
        <f>IF(Questions!$E$12="peu importe le niveau",0,LEFT(RIGHT(Questions!$E$12,4),1)*1)</f>
        <v>0</v>
      </c>
      <c r="AU60" s="27">
        <f t="shared" si="2"/>
        <v>4</v>
      </c>
    </row>
    <row r="61" spans="1:47" x14ac:dyDescent="0.25">
      <c r="A61" s="27">
        <f t="shared" si="0"/>
        <v>1</v>
      </c>
      <c r="B61" s="27">
        <f>IF(A61=0,0,1+MAX($B$2:B60))</f>
        <v>60</v>
      </c>
      <c r="C61" t="s">
        <v>110</v>
      </c>
      <c r="D61" t="s">
        <v>124</v>
      </c>
      <c r="E61" t="s">
        <v>236</v>
      </c>
      <c r="F61" t="s">
        <v>125</v>
      </c>
      <c r="G61" t="s">
        <v>137</v>
      </c>
      <c r="H61" t="s">
        <v>10</v>
      </c>
      <c r="I61" t="s">
        <v>11</v>
      </c>
      <c r="J61">
        <v>700</v>
      </c>
      <c r="K61">
        <v>4</v>
      </c>
      <c r="L61">
        <v>8</v>
      </c>
      <c r="M61" t="s">
        <v>6</v>
      </c>
      <c r="N61">
        <v>0</v>
      </c>
      <c r="O61">
        <v>0</v>
      </c>
      <c r="P61">
        <v>0</v>
      </c>
      <c r="Q61">
        <v>1</v>
      </c>
      <c r="R61">
        <v>0</v>
      </c>
      <c r="S61">
        <v>1</v>
      </c>
      <c r="T61" t="s">
        <v>213</v>
      </c>
      <c r="U61" s="27">
        <f>IF(Questions!$D$7="Peu importe le secteur",1,IF(Questions!$D$7=Liste!C61,1,0))</f>
        <v>1</v>
      </c>
      <c r="V61" s="27">
        <f>IF(Questions!$D$8="Peu importe le département",1,IF(Questions!$D$8=Liste!E61,1,0))</f>
        <v>1</v>
      </c>
      <c r="W61" s="27">
        <f>IF(Questions!$D$9="Peu importe la carte IGN",1,IF(RIGHT(G61,6)=Questions!$D$9,1,IF(LEFT(G61,6)=Questions!$D$9,1,0)))</f>
        <v>1</v>
      </c>
      <c r="X61" s="27">
        <f>IF(Liste!AT61=0,1,IF(Questions!$D$12="précisément",IF(Liste!AU61=Liste!AT61,1,0),IF(Liste!AU61&gt;=Liste!AT61,1,0)))</f>
        <v>1</v>
      </c>
      <c r="Y61" s="27">
        <f>IF(Liste!AR61=0,1,IF(Questions!$D$13="précisément",IF(Liste!AS61=Liste!AR61,1,0),IF(Liste!AS61&gt;=Liste!AR61,1,0)))</f>
        <v>1</v>
      </c>
      <c r="Z61" s="27">
        <f>IF(Questions!$E$14=0,1,IF(Questions!$D$14="Au moins",Liste!AO61,IF(Questions!$D$14="Précisément",Liste!AP61,Liste!AQ61)))</f>
        <v>1</v>
      </c>
      <c r="AA61" s="27">
        <f>IF(Questions!$E$15=0,1,IF(Questions!$D$15="Au moins",Liste!AL61,IF(Questions!$D$15="Précisément",Liste!AM61,Liste!AN61)))</f>
        <v>1</v>
      </c>
      <c r="AB61" s="27">
        <f>IF(Questions!$E$16=0,1,IF(Questions!$D$16="Au moins",Liste!AI61,IF(Questions!$D$16="Précisément",Liste!AJ61,Liste!AK61)))</f>
        <v>1</v>
      </c>
      <c r="AC61" s="27">
        <f>IF(Questions!$D$19="Peu importe",1,IF(Liste!N61=1,1,0))</f>
        <v>1</v>
      </c>
      <c r="AD61" s="27">
        <f>IF(Questions!$D$20="Peu importe",1,IF(Liste!O61=1,1,0))</f>
        <v>1</v>
      </c>
      <c r="AE61" s="27">
        <f>IF(Questions!$D$21="Peu importe",1,IF(Liste!P61=1,1,0))</f>
        <v>1</v>
      </c>
      <c r="AF61" s="27">
        <f>IF(Questions!$D$22="Peu importe",1,IF(Liste!R61=1,1,0))</f>
        <v>1</v>
      </c>
      <c r="AG61" s="27">
        <f>IF(Questions!$D$23="Peu importe",1,IF(Liste!S61=1,1,0))</f>
        <v>1</v>
      </c>
      <c r="AH61" s="27">
        <f>IF(Questions!$D$24="Peu importe",1,IF(Liste!Q61=1,1,0))</f>
        <v>1</v>
      </c>
      <c r="AI61" s="27">
        <f>IF($L61&gt;=Questions!$E$16,1,0)</f>
        <v>1</v>
      </c>
      <c r="AJ61" s="27">
        <f>IF($L61=Questions!$E$16,1,0)</f>
        <v>0</v>
      </c>
      <c r="AK61" s="27">
        <f>IF($L61&lt;=Questions!$E$16,1,0)</f>
        <v>0</v>
      </c>
      <c r="AL61" s="27">
        <f>IF($K61&gt;=Questions!$E$15,1,0)</f>
        <v>1</v>
      </c>
      <c r="AM61" s="27">
        <f>IF($K61=Questions!$E$15,1,0)</f>
        <v>0</v>
      </c>
      <c r="AN61" s="27">
        <f>IF($K61&lt;=Questions!$E$15,1,0)</f>
        <v>0</v>
      </c>
      <c r="AO61" s="27">
        <f>IF($J61&gt;=Questions!$E$14,1,0)</f>
        <v>1</v>
      </c>
      <c r="AP61" s="27">
        <f>IF($J61=Questions!$E$14,1,0)</f>
        <v>0</v>
      </c>
      <c r="AQ61" s="27">
        <f>IF($J61&lt;=Questions!$E$14,1,0)</f>
        <v>0</v>
      </c>
      <c r="AR61" s="27">
        <f>IF(Questions!$E$13="peu importe le degré d'intérêt",0,LEFT(RIGHT(Questions!$E$13,4),1)*1)</f>
        <v>0</v>
      </c>
      <c r="AS61" s="27">
        <f t="shared" si="1"/>
        <v>3</v>
      </c>
      <c r="AT61" s="27">
        <f>IF(Questions!$E$12="peu importe le niveau",0,LEFT(RIGHT(Questions!$E$12,4),1)*1)</f>
        <v>0</v>
      </c>
      <c r="AU61" s="27">
        <f t="shared" si="2"/>
        <v>3</v>
      </c>
    </row>
    <row r="62" spans="1:47" x14ac:dyDescent="0.25">
      <c r="A62" s="27">
        <f t="shared" si="0"/>
        <v>1</v>
      </c>
      <c r="B62" s="27">
        <f>IF(A62=0,0,1+MAX($B$2:B61))</f>
        <v>61</v>
      </c>
      <c r="C62" t="s">
        <v>110</v>
      </c>
      <c r="D62" t="s">
        <v>126</v>
      </c>
      <c r="E62" t="s">
        <v>236</v>
      </c>
      <c r="F62" t="s">
        <v>127</v>
      </c>
      <c r="G62" t="s">
        <v>137</v>
      </c>
      <c r="H62" t="s">
        <v>3</v>
      </c>
      <c r="I62" t="s">
        <v>11</v>
      </c>
      <c r="J62">
        <v>400</v>
      </c>
      <c r="K62">
        <v>3.5</v>
      </c>
      <c r="L62">
        <v>7</v>
      </c>
      <c r="M62" t="s">
        <v>6</v>
      </c>
      <c r="N62">
        <v>0</v>
      </c>
      <c r="O62">
        <v>0</v>
      </c>
      <c r="P62">
        <v>0</v>
      </c>
      <c r="Q62">
        <v>1</v>
      </c>
      <c r="R62">
        <v>0</v>
      </c>
      <c r="S62">
        <v>0</v>
      </c>
      <c r="T62" t="s">
        <v>214</v>
      </c>
      <c r="U62" s="27">
        <f>IF(Questions!$D$7="Peu importe le secteur",1,IF(Questions!$D$7=Liste!C62,1,0))</f>
        <v>1</v>
      </c>
      <c r="V62" s="27">
        <f>IF(Questions!$D$8="Peu importe le département",1,IF(Questions!$D$8=Liste!E62,1,0))</f>
        <v>1</v>
      </c>
      <c r="W62" s="27">
        <f>IF(Questions!$D$9="Peu importe la carte IGN",1,IF(RIGHT(G62,6)=Questions!$D$9,1,IF(LEFT(G62,6)=Questions!$D$9,1,0)))</f>
        <v>1</v>
      </c>
      <c r="X62" s="27">
        <f>IF(Liste!AT62=0,1,IF(Questions!$D$12="précisément",IF(Liste!AU62=Liste!AT62,1,0),IF(Liste!AU62&gt;=Liste!AT62,1,0)))</f>
        <v>1</v>
      </c>
      <c r="Y62" s="27">
        <f>IF(Liste!AR62=0,1,IF(Questions!$D$13="précisément",IF(Liste!AS62=Liste!AR62,1,0),IF(Liste!AS62&gt;=Liste!AR62,1,0)))</f>
        <v>1</v>
      </c>
      <c r="Z62" s="27">
        <f>IF(Questions!$E$14=0,1,IF(Questions!$D$14="Au moins",Liste!AO62,IF(Questions!$D$14="Précisément",Liste!AP62,Liste!AQ62)))</f>
        <v>1</v>
      </c>
      <c r="AA62" s="27">
        <f>IF(Questions!$E$15=0,1,IF(Questions!$D$15="Au moins",Liste!AL62,IF(Questions!$D$15="Précisément",Liste!AM62,Liste!AN62)))</f>
        <v>1</v>
      </c>
      <c r="AB62" s="27">
        <f>IF(Questions!$E$16=0,1,IF(Questions!$D$16="Au moins",Liste!AI62,IF(Questions!$D$16="Précisément",Liste!AJ62,Liste!AK62)))</f>
        <v>1</v>
      </c>
      <c r="AC62" s="27">
        <f>IF(Questions!$D$19="Peu importe",1,IF(Liste!N62=1,1,0))</f>
        <v>1</v>
      </c>
      <c r="AD62" s="27">
        <f>IF(Questions!$D$20="Peu importe",1,IF(Liste!O62=1,1,0))</f>
        <v>1</v>
      </c>
      <c r="AE62" s="27">
        <f>IF(Questions!$D$21="Peu importe",1,IF(Liste!P62=1,1,0))</f>
        <v>1</v>
      </c>
      <c r="AF62" s="27">
        <f>IF(Questions!$D$22="Peu importe",1,IF(Liste!R62=1,1,0))</f>
        <v>1</v>
      </c>
      <c r="AG62" s="27">
        <f>IF(Questions!$D$23="Peu importe",1,IF(Liste!S62=1,1,0))</f>
        <v>1</v>
      </c>
      <c r="AH62" s="27">
        <f>IF(Questions!$D$24="Peu importe",1,IF(Liste!Q62=1,1,0))</f>
        <v>1</v>
      </c>
      <c r="AI62" s="27">
        <f>IF($L62&gt;=Questions!$E$16,1,0)</f>
        <v>1</v>
      </c>
      <c r="AJ62" s="27">
        <f>IF($L62=Questions!$E$16,1,0)</f>
        <v>0</v>
      </c>
      <c r="AK62" s="27">
        <f>IF($L62&lt;=Questions!$E$16,1,0)</f>
        <v>0</v>
      </c>
      <c r="AL62" s="27">
        <f>IF($K62&gt;=Questions!$E$15,1,0)</f>
        <v>1</v>
      </c>
      <c r="AM62" s="27">
        <f>IF($K62=Questions!$E$15,1,0)</f>
        <v>0</v>
      </c>
      <c r="AN62" s="27">
        <f>IF($K62&lt;=Questions!$E$15,1,0)</f>
        <v>0</v>
      </c>
      <c r="AO62" s="27">
        <f>IF($J62&gt;=Questions!$E$14,1,0)</f>
        <v>1</v>
      </c>
      <c r="AP62" s="27">
        <f>IF($J62=Questions!$E$14,1,0)</f>
        <v>0</v>
      </c>
      <c r="AQ62" s="27">
        <f>IF($J62&lt;=Questions!$E$14,1,0)</f>
        <v>0</v>
      </c>
      <c r="AR62" s="27">
        <f>IF(Questions!$E$13="peu importe le degré d'intérêt",0,LEFT(RIGHT(Questions!$E$13,4),1)*1)</f>
        <v>0</v>
      </c>
      <c r="AS62" s="27">
        <f t="shared" si="1"/>
        <v>3</v>
      </c>
      <c r="AT62" s="27">
        <f>IF(Questions!$E$12="peu importe le niveau",0,LEFT(RIGHT(Questions!$E$12,4),1)*1)</f>
        <v>0</v>
      </c>
      <c r="AU62" s="27">
        <f t="shared" si="2"/>
        <v>2</v>
      </c>
    </row>
    <row r="63" spans="1:47" x14ac:dyDescent="0.25">
      <c r="A63" s="27">
        <f t="shared" si="0"/>
        <v>1</v>
      </c>
      <c r="B63" s="27">
        <f>IF(A63=0,0,1+MAX($B$2:B62))</f>
        <v>62</v>
      </c>
      <c r="C63" t="s">
        <v>110</v>
      </c>
      <c r="D63" t="s">
        <v>128</v>
      </c>
      <c r="E63" t="s">
        <v>236</v>
      </c>
      <c r="F63" t="s">
        <v>129</v>
      </c>
      <c r="G63" t="s">
        <v>138</v>
      </c>
      <c r="H63" t="s">
        <v>10</v>
      </c>
      <c r="I63" t="s">
        <v>5</v>
      </c>
      <c r="J63">
        <v>500</v>
      </c>
      <c r="K63">
        <v>4.5</v>
      </c>
      <c r="L63">
        <v>11</v>
      </c>
      <c r="M63" t="s">
        <v>6</v>
      </c>
      <c r="N63">
        <v>1</v>
      </c>
      <c r="O63">
        <v>0</v>
      </c>
      <c r="P63">
        <v>0</v>
      </c>
      <c r="Q63">
        <v>0</v>
      </c>
      <c r="R63">
        <v>0</v>
      </c>
      <c r="S63">
        <v>0</v>
      </c>
      <c r="T63" t="s">
        <v>215</v>
      </c>
      <c r="U63" s="27">
        <f>IF(Questions!$D$7="Peu importe le secteur",1,IF(Questions!$D$7=Liste!C63,1,0))</f>
        <v>1</v>
      </c>
      <c r="V63" s="27">
        <f>IF(Questions!$D$8="Peu importe le département",1,IF(Questions!$D$8=Liste!E63,1,0))</f>
        <v>1</v>
      </c>
      <c r="W63" s="27">
        <f>IF(Questions!$D$9="Peu importe la carte IGN",1,IF(RIGHT(G63,6)=Questions!$D$9,1,IF(LEFT(G63,6)=Questions!$D$9,1,0)))</f>
        <v>1</v>
      </c>
      <c r="X63" s="27">
        <f>IF(Liste!AT63=0,1,IF(Questions!$D$12="précisément",IF(Liste!AU63=Liste!AT63,1,0),IF(Liste!AU63&gt;=Liste!AT63,1,0)))</f>
        <v>1</v>
      </c>
      <c r="Y63" s="27">
        <f>IF(Liste!AR63=0,1,IF(Questions!$D$13="précisément",IF(Liste!AS63=Liste!AR63,1,0),IF(Liste!AS63&gt;=Liste!AR63,1,0)))</f>
        <v>1</v>
      </c>
      <c r="Z63" s="27">
        <f>IF(Questions!$E$14=0,1,IF(Questions!$D$14="Au moins",Liste!AO63,IF(Questions!$D$14="Précisément",Liste!AP63,Liste!AQ63)))</f>
        <v>1</v>
      </c>
      <c r="AA63" s="27">
        <f>IF(Questions!$E$15=0,1,IF(Questions!$D$15="Au moins",Liste!AL63,IF(Questions!$D$15="Précisément",Liste!AM63,Liste!AN63)))</f>
        <v>1</v>
      </c>
      <c r="AB63" s="27">
        <f>IF(Questions!$E$16=0,1,IF(Questions!$D$16="Au moins",Liste!AI63,IF(Questions!$D$16="Précisément",Liste!AJ63,Liste!AK63)))</f>
        <v>1</v>
      </c>
      <c r="AC63" s="27">
        <f>IF(Questions!$D$19="Peu importe",1,IF(Liste!N63=1,1,0))</f>
        <v>1</v>
      </c>
      <c r="AD63" s="27">
        <f>IF(Questions!$D$20="Peu importe",1,IF(Liste!O63=1,1,0))</f>
        <v>1</v>
      </c>
      <c r="AE63" s="27">
        <f>IF(Questions!$D$21="Peu importe",1,IF(Liste!P63=1,1,0))</f>
        <v>1</v>
      </c>
      <c r="AF63" s="27">
        <f>IF(Questions!$D$22="Peu importe",1,IF(Liste!R63=1,1,0))</f>
        <v>1</v>
      </c>
      <c r="AG63" s="27">
        <f>IF(Questions!$D$23="Peu importe",1,IF(Liste!S63=1,1,0))</f>
        <v>1</v>
      </c>
      <c r="AH63" s="27">
        <f>IF(Questions!$D$24="Peu importe",1,IF(Liste!Q63=1,1,0))</f>
        <v>1</v>
      </c>
      <c r="AI63" s="27">
        <f>IF($L63&gt;=Questions!$E$16,1,0)</f>
        <v>1</v>
      </c>
      <c r="AJ63" s="27">
        <f>IF($L63=Questions!$E$16,1,0)</f>
        <v>0</v>
      </c>
      <c r="AK63" s="27">
        <f>IF($L63&lt;=Questions!$E$16,1,0)</f>
        <v>0</v>
      </c>
      <c r="AL63" s="27">
        <f>IF($K63&gt;=Questions!$E$15,1,0)</f>
        <v>1</v>
      </c>
      <c r="AM63" s="27">
        <f>IF($K63=Questions!$E$15,1,0)</f>
        <v>0</v>
      </c>
      <c r="AN63" s="27">
        <f>IF($K63&lt;=Questions!$E$15,1,0)</f>
        <v>0</v>
      </c>
      <c r="AO63" s="27">
        <f>IF($J63&gt;=Questions!$E$14,1,0)</f>
        <v>1</v>
      </c>
      <c r="AP63" s="27">
        <f>IF($J63=Questions!$E$14,1,0)</f>
        <v>0</v>
      </c>
      <c r="AQ63" s="27">
        <f>IF($J63&lt;=Questions!$E$14,1,0)</f>
        <v>0</v>
      </c>
      <c r="AR63" s="27">
        <f>IF(Questions!$E$13="peu importe le degré d'intérêt",0,LEFT(RIGHT(Questions!$E$13,4),1)*1)</f>
        <v>0</v>
      </c>
      <c r="AS63" s="27">
        <f t="shared" si="1"/>
        <v>4</v>
      </c>
      <c r="AT63" s="27">
        <f>IF(Questions!$E$12="peu importe le niveau",0,LEFT(RIGHT(Questions!$E$12,4),1)*1)</f>
        <v>0</v>
      </c>
      <c r="AU63" s="27">
        <f t="shared" si="2"/>
        <v>3</v>
      </c>
    </row>
    <row r="64" spans="1:47" x14ac:dyDescent="0.25">
      <c r="A64" s="27">
        <f t="shared" si="0"/>
        <v>1</v>
      </c>
      <c r="B64" s="27">
        <f>IF(A64=0,0,1+MAX($B$2:B63))</f>
        <v>63</v>
      </c>
      <c r="C64" t="s">
        <v>110</v>
      </c>
      <c r="D64" t="s">
        <v>130</v>
      </c>
      <c r="E64" t="s">
        <v>236</v>
      </c>
      <c r="F64" t="s">
        <v>131</v>
      </c>
      <c r="G64" t="s">
        <v>96</v>
      </c>
      <c r="H64" t="s">
        <v>10</v>
      </c>
      <c r="I64" t="s">
        <v>11</v>
      </c>
      <c r="J64">
        <v>650</v>
      </c>
      <c r="K64">
        <v>5.5</v>
      </c>
      <c r="L64">
        <v>14</v>
      </c>
      <c r="M64" t="s">
        <v>6</v>
      </c>
      <c r="N64">
        <v>0</v>
      </c>
      <c r="O64">
        <v>1</v>
      </c>
      <c r="P64">
        <v>0</v>
      </c>
      <c r="Q64">
        <v>1</v>
      </c>
      <c r="R64">
        <v>0</v>
      </c>
      <c r="S64">
        <v>0</v>
      </c>
      <c r="T64" t="s">
        <v>216</v>
      </c>
      <c r="U64" s="27">
        <f>IF(Questions!$D$7="Peu importe le secteur",1,IF(Questions!$D$7=Liste!C64,1,0))</f>
        <v>1</v>
      </c>
      <c r="V64" s="27">
        <f>IF(Questions!$D$8="Peu importe le département",1,IF(Questions!$D$8=Liste!E64,1,0))</f>
        <v>1</v>
      </c>
      <c r="W64" s="27">
        <f>IF(Questions!$D$9="Peu importe la carte IGN",1,IF(RIGHT(G64,6)=Questions!$D$9,1,IF(LEFT(G64,6)=Questions!$D$9,1,0)))</f>
        <v>1</v>
      </c>
      <c r="X64" s="27">
        <f>IF(Liste!AT64=0,1,IF(Questions!$D$12="précisément",IF(Liste!AU64=Liste!AT64,1,0),IF(Liste!AU64&gt;=Liste!AT64,1,0)))</f>
        <v>1</v>
      </c>
      <c r="Y64" s="27">
        <f>IF(Liste!AR64=0,1,IF(Questions!$D$13="précisément",IF(Liste!AS64=Liste!AR64,1,0),IF(Liste!AS64&gt;=Liste!AR64,1,0)))</f>
        <v>1</v>
      </c>
      <c r="Z64" s="27">
        <f>IF(Questions!$E$14=0,1,IF(Questions!$D$14="Au moins",Liste!AO64,IF(Questions!$D$14="Précisément",Liste!AP64,Liste!AQ64)))</f>
        <v>1</v>
      </c>
      <c r="AA64" s="27">
        <f>IF(Questions!$E$15=0,1,IF(Questions!$D$15="Au moins",Liste!AL64,IF(Questions!$D$15="Précisément",Liste!AM64,Liste!AN64)))</f>
        <v>1</v>
      </c>
      <c r="AB64" s="27">
        <f>IF(Questions!$E$16=0,1,IF(Questions!$D$16="Au moins",Liste!AI64,IF(Questions!$D$16="Précisément",Liste!AJ64,Liste!AK64)))</f>
        <v>1</v>
      </c>
      <c r="AC64" s="27">
        <f>IF(Questions!$D$19="Peu importe",1,IF(Liste!N64=1,1,0))</f>
        <v>1</v>
      </c>
      <c r="AD64" s="27">
        <f>IF(Questions!$D$20="Peu importe",1,IF(Liste!O64=1,1,0))</f>
        <v>1</v>
      </c>
      <c r="AE64" s="27">
        <f>IF(Questions!$D$21="Peu importe",1,IF(Liste!P64=1,1,0))</f>
        <v>1</v>
      </c>
      <c r="AF64" s="27">
        <f>IF(Questions!$D$22="Peu importe",1,IF(Liste!R64=1,1,0))</f>
        <v>1</v>
      </c>
      <c r="AG64" s="27">
        <f>IF(Questions!$D$23="Peu importe",1,IF(Liste!S64=1,1,0))</f>
        <v>1</v>
      </c>
      <c r="AH64" s="27">
        <f>IF(Questions!$D$24="Peu importe",1,IF(Liste!Q64=1,1,0))</f>
        <v>1</v>
      </c>
      <c r="AI64" s="27">
        <f>IF($L64&gt;=Questions!$E$16,1,0)</f>
        <v>1</v>
      </c>
      <c r="AJ64" s="27">
        <f>IF($L64=Questions!$E$16,1,0)</f>
        <v>0</v>
      </c>
      <c r="AK64" s="27">
        <f>IF($L64&lt;=Questions!$E$16,1,0)</f>
        <v>0</v>
      </c>
      <c r="AL64" s="27">
        <f>IF($K64&gt;=Questions!$E$15,1,0)</f>
        <v>1</v>
      </c>
      <c r="AM64" s="27">
        <f>IF($K64=Questions!$E$15,1,0)</f>
        <v>0</v>
      </c>
      <c r="AN64" s="27">
        <f>IF($K64&lt;=Questions!$E$15,1,0)</f>
        <v>0</v>
      </c>
      <c r="AO64" s="27">
        <f>IF($J64&gt;=Questions!$E$14,1,0)</f>
        <v>1</v>
      </c>
      <c r="AP64" s="27">
        <f>IF($J64=Questions!$E$14,1,0)</f>
        <v>0</v>
      </c>
      <c r="AQ64" s="27">
        <f>IF($J64&lt;=Questions!$E$14,1,0)</f>
        <v>0</v>
      </c>
      <c r="AR64" s="27">
        <f>IF(Questions!$E$13="peu importe le degré d'intérêt",0,LEFT(RIGHT(Questions!$E$13,4),1)*1)</f>
        <v>0</v>
      </c>
      <c r="AS64" s="27">
        <f t="shared" si="1"/>
        <v>3</v>
      </c>
      <c r="AT64" s="27">
        <f>IF(Questions!$E$12="peu importe le niveau",0,LEFT(RIGHT(Questions!$E$12,4),1)*1)</f>
        <v>0</v>
      </c>
      <c r="AU64" s="27">
        <f t="shared" si="2"/>
        <v>3</v>
      </c>
    </row>
    <row r="65" spans="1:47" x14ac:dyDescent="0.25">
      <c r="A65" s="27">
        <f t="shared" si="0"/>
        <v>1</v>
      </c>
      <c r="B65" s="27">
        <f>IF(A65=0,0,1+MAX($B$2:B64))</f>
        <v>64</v>
      </c>
      <c r="C65" t="s">
        <v>139</v>
      </c>
      <c r="D65" t="s">
        <v>140</v>
      </c>
      <c r="E65" t="s">
        <v>234</v>
      </c>
      <c r="F65" t="s">
        <v>141</v>
      </c>
      <c r="G65" t="s">
        <v>148</v>
      </c>
      <c r="H65" t="s">
        <v>15</v>
      </c>
      <c r="I65" t="s">
        <v>5</v>
      </c>
      <c r="J65">
        <v>800</v>
      </c>
      <c r="K65">
        <v>5.5</v>
      </c>
      <c r="L65">
        <v>19</v>
      </c>
      <c r="M65" t="s">
        <v>6</v>
      </c>
      <c r="N65">
        <v>1</v>
      </c>
      <c r="O65">
        <v>0</v>
      </c>
      <c r="P65">
        <v>0</v>
      </c>
      <c r="Q65">
        <v>1</v>
      </c>
      <c r="R65">
        <v>0</v>
      </c>
      <c r="S65">
        <v>1</v>
      </c>
      <c r="T65" t="s">
        <v>195</v>
      </c>
      <c r="U65" s="27">
        <f>IF(Questions!$D$7="Peu importe le secteur",1,IF(Questions!$D$7=Liste!C65,1,0))</f>
        <v>1</v>
      </c>
      <c r="V65" s="27">
        <f>IF(Questions!$D$8="Peu importe le département",1,IF(Questions!$D$8=Liste!E65,1,0))</f>
        <v>1</v>
      </c>
      <c r="W65" s="27">
        <f>IF(Questions!$D$9="Peu importe la carte IGN",1,IF(RIGHT(G65,6)=Questions!$D$9,1,IF(LEFT(G65,6)=Questions!$D$9,1,0)))</f>
        <v>1</v>
      </c>
      <c r="X65" s="27">
        <f>IF(Liste!AT65=0,1,IF(Questions!$D$12="précisément",IF(Liste!AU65=Liste!AT65,1,0),IF(Liste!AU65&gt;=Liste!AT65,1,0)))</f>
        <v>1</v>
      </c>
      <c r="Y65" s="27">
        <f>IF(Liste!AR65=0,1,IF(Questions!$D$13="précisément",IF(Liste!AS65=Liste!AR65,1,0),IF(Liste!AS65&gt;=Liste!AR65,1,0)))</f>
        <v>1</v>
      </c>
      <c r="Z65" s="27">
        <f>IF(Questions!$E$14=0,1,IF(Questions!$D$14="Au moins",Liste!AO65,IF(Questions!$D$14="Précisément",Liste!AP65,Liste!AQ65)))</f>
        <v>1</v>
      </c>
      <c r="AA65" s="27">
        <f>IF(Questions!$E$15=0,1,IF(Questions!$D$15="Au moins",Liste!AL65,IF(Questions!$D$15="Précisément",Liste!AM65,Liste!AN65)))</f>
        <v>1</v>
      </c>
      <c r="AB65" s="27">
        <f>IF(Questions!$E$16=0,1,IF(Questions!$D$16="Au moins",Liste!AI65,IF(Questions!$D$16="Précisément",Liste!AJ65,Liste!AK65)))</f>
        <v>1</v>
      </c>
      <c r="AC65" s="27">
        <f>IF(Questions!$D$19="Peu importe",1,IF(Liste!N65=1,1,0))</f>
        <v>1</v>
      </c>
      <c r="AD65" s="27">
        <f>IF(Questions!$D$20="Peu importe",1,IF(Liste!O65=1,1,0))</f>
        <v>1</v>
      </c>
      <c r="AE65" s="27">
        <f>IF(Questions!$D$21="Peu importe",1,IF(Liste!P65=1,1,0))</f>
        <v>1</v>
      </c>
      <c r="AF65" s="27">
        <f>IF(Questions!$D$22="Peu importe",1,IF(Liste!R65=1,1,0))</f>
        <v>1</v>
      </c>
      <c r="AG65" s="27">
        <f>IF(Questions!$D$23="Peu importe",1,IF(Liste!S65=1,1,0))</f>
        <v>1</v>
      </c>
      <c r="AH65" s="27">
        <f>IF(Questions!$D$24="Peu importe",1,IF(Liste!Q65=1,1,0))</f>
        <v>1</v>
      </c>
      <c r="AI65" s="27">
        <f>IF($L65&gt;=Questions!$E$16,1,0)</f>
        <v>1</v>
      </c>
      <c r="AJ65" s="27">
        <f>IF($L65=Questions!$E$16,1,0)</f>
        <v>0</v>
      </c>
      <c r="AK65" s="27">
        <f>IF($L65&lt;=Questions!$E$16,1,0)</f>
        <v>0</v>
      </c>
      <c r="AL65" s="27">
        <f>IF($K65&gt;=Questions!$E$15,1,0)</f>
        <v>1</v>
      </c>
      <c r="AM65" s="27">
        <f>IF($K65=Questions!$E$15,1,0)</f>
        <v>0</v>
      </c>
      <c r="AN65" s="27">
        <f>IF($K65&lt;=Questions!$E$15,1,0)</f>
        <v>0</v>
      </c>
      <c r="AO65" s="27">
        <f>IF($J65&gt;=Questions!$E$14,1,0)</f>
        <v>1</v>
      </c>
      <c r="AP65" s="27">
        <f>IF($J65=Questions!$E$14,1,0)</f>
        <v>0</v>
      </c>
      <c r="AQ65" s="27">
        <f>IF($J65&lt;=Questions!$E$14,1,0)</f>
        <v>0</v>
      </c>
      <c r="AR65" s="27">
        <f>IF(Questions!$E$13="peu importe le degré d'intérêt",0,LEFT(RIGHT(Questions!$E$13,4),1)*1)</f>
        <v>0</v>
      </c>
      <c r="AS65" s="27">
        <f t="shared" si="1"/>
        <v>4</v>
      </c>
      <c r="AT65" s="27">
        <f>IF(Questions!$E$12="peu importe le niveau",0,LEFT(RIGHT(Questions!$E$12,4),1)*1)</f>
        <v>0</v>
      </c>
      <c r="AU65" s="27">
        <f t="shared" si="2"/>
        <v>4</v>
      </c>
    </row>
    <row r="66" spans="1:47" x14ac:dyDescent="0.25">
      <c r="A66" s="27">
        <f t="shared" si="0"/>
        <v>1</v>
      </c>
      <c r="B66" s="27">
        <f>IF(A66=0,0,1+MAX($B$2:B65))</f>
        <v>65</v>
      </c>
      <c r="C66" t="s">
        <v>139</v>
      </c>
      <c r="D66" t="s">
        <v>142</v>
      </c>
      <c r="E66" t="s">
        <v>234</v>
      </c>
      <c r="F66" t="s">
        <v>143</v>
      </c>
      <c r="G66" t="s">
        <v>148</v>
      </c>
      <c r="H66" t="s">
        <v>15</v>
      </c>
      <c r="I66" t="s">
        <v>11</v>
      </c>
      <c r="J66">
        <v>800</v>
      </c>
      <c r="K66">
        <v>5.5</v>
      </c>
      <c r="L66">
        <v>19</v>
      </c>
      <c r="M66" t="s">
        <v>6</v>
      </c>
      <c r="N66">
        <v>1</v>
      </c>
      <c r="O66">
        <v>0</v>
      </c>
      <c r="P66">
        <v>0</v>
      </c>
      <c r="Q66">
        <v>0</v>
      </c>
      <c r="R66">
        <v>0</v>
      </c>
      <c r="S66">
        <v>0</v>
      </c>
      <c r="T66" t="s">
        <v>196</v>
      </c>
      <c r="U66" s="27">
        <f>IF(Questions!$D$7="Peu importe le secteur",1,IF(Questions!$D$7=Liste!C66,1,0))</f>
        <v>1</v>
      </c>
      <c r="V66" s="27">
        <f>IF(Questions!$D$8="Peu importe le département",1,IF(Questions!$D$8=Liste!E66,1,0))</f>
        <v>1</v>
      </c>
      <c r="W66" s="27">
        <f>IF(Questions!$D$9="Peu importe la carte IGN",1,IF(RIGHT(G66,6)=Questions!$D$9,1,IF(LEFT(G66,6)=Questions!$D$9,1,0)))</f>
        <v>1</v>
      </c>
      <c r="X66" s="27">
        <f>IF(Liste!AT66=0,1,IF(Questions!$D$12="précisément",IF(Liste!AU66=Liste!AT66,1,0),IF(Liste!AU66&gt;=Liste!AT66,1,0)))</f>
        <v>1</v>
      </c>
      <c r="Y66" s="27">
        <f>IF(Liste!AR66=0,1,IF(Questions!$D$13="précisément",IF(Liste!AS66=Liste!AR66,1,0),IF(Liste!AS66&gt;=Liste!AR66,1,0)))</f>
        <v>1</v>
      </c>
      <c r="Z66" s="27">
        <f>IF(Questions!$E$14=0,1,IF(Questions!$D$14="Au moins",Liste!AO66,IF(Questions!$D$14="Précisément",Liste!AP66,Liste!AQ66)))</f>
        <v>1</v>
      </c>
      <c r="AA66" s="27">
        <f>IF(Questions!$E$15=0,1,IF(Questions!$D$15="Au moins",Liste!AL66,IF(Questions!$D$15="Précisément",Liste!AM66,Liste!AN66)))</f>
        <v>1</v>
      </c>
      <c r="AB66" s="27">
        <f>IF(Questions!$E$16=0,1,IF(Questions!$D$16="Au moins",Liste!AI66,IF(Questions!$D$16="Précisément",Liste!AJ66,Liste!AK66)))</f>
        <v>1</v>
      </c>
      <c r="AC66" s="27">
        <f>IF(Questions!$D$19="Peu importe",1,IF(Liste!N66=1,1,0))</f>
        <v>1</v>
      </c>
      <c r="AD66" s="27">
        <f>IF(Questions!$D$20="Peu importe",1,IF(Liste!O66=1,1,0))</f>
        <v>1</v>
      </c>
      <c r="AE66" s="27">
        <f>IF(Questions!$D$21="Peu importe",1,IF(Liste!P66=1,1,0))</f>
        <v>1</v>
      </c>
      <c r="AF66" s="27">
        <f>IF(Questions!$D$22="Peu importe",1,IF(Liste!R66=1,1,0))</f>
        <v>1</v>
      </c>
      <c r="AG66" s="27">
        <f>IF(Questions!$D$23="Peu importe",1,IF(Liste!S66=1,1,0))</f>
        <v>1</v>
      </c>
      <c r="AH66" s="27">
        <f>IF(Questions!$D$24="Peu importe",1,IF(Liste!Q66=1,1,0))</f>
        <v>1</v>
      </c>
      <c r="AI66" s="27">
        <f>IF($L66&gt;=Questions!$E$16,1,0)</f>
        <v>1</v>
      </c>
      <c r="AJ66" s="27">
        <f>IF($L66=Questions!$E$16,1,0)</f>
        <v>0</v>
      </c>
      <c r="AK66" s="27">
        <f>IF($L66&lt;=Questions!$E$16,1,0)</f>
        <v>0</v>
      </c>
      <c r="AL66" s="27">
        <f>IF($K66&gt;=Questions!$E$15,1,0)</f>
        <v>1</v>
      </c>
      <c r="AM66" s="27">
        <f>IF($K66=Questions!$E$15,1,0)</f>
        <v>0</v>
      </c>
      <c r="AN66" s="27">
        <f>IF($K66&lt;=Questions!$E$15,1,0)</f>
        <v>0</v>
      </c>
      <c r="AO66" s="27">
        <f>IF($J66&gt;=Questions!$E$14,1,0)</f>
        <v>1</v>
      </c>
      <c r="AP66" s="27">
        <f>IF($J66=Questions!$E$14,1,0)</f>
        <v>0</v>
      </c>
      <c r="AQ66" s="27">
        <f>IF($J66&lt;=Questions!$E$14,1,0)</f>
        <v>0</v>
      </c>
      <c r="AR66" s="27">
        <f>IF(Questions!$E$13="peu importe le degré d'intérêt",0,LEFT(RIGHT(Questions!$E$13,4),1)*1)</f>
        <v>0</v>
      </c>
      <c r="AS66" s="27">
        <f t="shared" si="1"/>
        <v>3</v>
      </c>
      <c r="AT66" s="27">
        <f>IF(Questions!$E$12="peu importe le niveau",0,LEFT(RIGHT(Questions!$E$12,4),1)*1)</f>
        <v>0</v>
      </c>
      <c r="AU66" s="27">
        <f t="shared" si="2"/>
        <v>4</v>
      </c>
    </row>
    <row r="67" spans="1:47" x14ac:dyDescent="0.25">
      <c r="A67" s="27">
        <f t="shared" ref="A67:A68" si="3">U67*V67*W67*X67*Y67*Z67*AA67*AB67*AC67*AD67*AE67*AF67*AG67*AH67</f>
        <v>1</v>
      </c>
      <c r="B67" s="27">
        <f>IF(A67=0,0,1+MAX($B$2:B66))</f>
        <v>66</v>
      </c>
      <c r="C67" t="s">
        <v>139</v>
      </c>
      <c r="D67" t="s">
        <v>144</v>
      </c>
      <c r="E67" t="s">
        <v>234</v>
      </c>
      <c r="F67" t="s">
        <v>145</v>
      </c>
      <c r="G67" t="s">
        <v>148</v>
      </c>
      <c r="H67" t="s">
        <v>3</v>
      </c>
      <c r="I67" t="s">
        <v>11</v>
      </c>
      <c r="J67">
        <v>500</v>
      </c>
      <c r="K67">
        <v>4.5</v>
      </c>
      <c r="L67">
        <v>15</v>
      </c>
      <c r="M67" t="s">
        <v>6</v>
      </c>
      <c r="N67">
        <v>0</v>
      </c>
      <c r="O67">
        <v>0</v>
      </c>
      <c r="P67">
        <v>0</v>
      </c>
      <c r="Q67">
        <v>1</v>
      </c>
      <c r="R67">
        <v>0</v>
      </c>
      <c r="S67">
        <v>0</v>
      </c>
      <c r="T67" t="s">
        <v>197</v>
      </c>
      <c r="U67" s="27">
        <f>IF(Questions!$D$7="Peu importe le secteur",1,IF(Questions!$D$7=Liste!C67,1,0))</f>
        <v>1</v>
      </c>
      <c r="V67" s="27">
        <f>IF(Questions!$D$8="Peu importe le département",1,IF(Questions!$D$8=Liste!E67,1,0))</f>
        <v>1</v>
      </c>
      <c r="W67" s="27">
        <f>IF(Questions!$D$9="Peu importe la carte IGN",1,IF(RIGHT(G67,6)=Questions!$D$9,1,IF(LEFT(G67,6)=Questions!$D$9,1,0)))</f>
        <v>1</v>
      </c>
      <c r="X67" s="27">
        <f>IF(Liste!AT67=0,1,IF(Questions!$D$12="précisément",IF(Liste!AU67=Liste!AT67,1,0),IF(Liste!AU67&gt;=Liste!AT67,1,0)))</f>
        <v>1</v>
      </c>
      <c r="Y67" s="27">
        <f>IF(Liste!AR67=0,1,IF(Questions!$D$13="précisément",IF(Liste!AS67=Liste!AR67,1,0),IF(Liste!AS67&gt;=Liste!AR67,1,0)))</f>
        <v>1</v>
      </c>
      <c r="Z67" s="27">
        <f>IF(Questions!$E$14=0,1,IF(Questions!$D$14="Au moins",Liste!AO67,IF(Questions!$D$14="Précisément",Liste!AP67,Liste!AQ67)))</f>
        <v>1</v>
      </c>
      <c r="AA67" s="27">
        <f>IF(Questions!$E$15=0,1,IF(Questions!$D$15="Au moins",Liste!AL67,IF(Questions!$D$15="Précisément",Liste!AM67,Liste!AN67)))</f>
        <v>1</v>
      </c>
      <c r="AB67" s="27">
        <f>IF(Questions!$E$16=0,1,IF(Questions!$D$16="Au moins",Liste!AI67,IF(Questions!$D$16="Précisément",Liste!AJ67,Liste!AK67)))</f>
        <v>1</v>
      </c>
      <c r="AC67" s="27">
        <f>IF(Questions!$D$19="Peu importe",1,IF(Liste!N67=1,1,0))</f>
        <v>1</v>
      </c>
      <c r="AD67" s="27">
        <f>IF(Questions!$D$20="Peu importe",1,IF(Liste!O67=1,1,0))</f>
        <v>1</v>
      </c>
      <c r="AE67" s="27">
        <f>IF(Questions!$D$21="Peu importe",1,IF(Liste!P67=1,1,0))</f>
        <v>1</v>
      </c>
      <c r="AF67" s="27">
        <f>IF(Questions!$D$22="Peu importe",1,IF(Liste!R67=1,1,0))</f>
        <v>1</v>
      </c>
      <c r="AG67" s="27">
        <f>IF(Questions!$D$23="Peu importe",1,IF(Liste!S67=1,1,0))</f>
        <v>1</v>
      </c>
      <c r="AH67" s="27">
        <f>IF(Questions!$D$24="Peu importe",1,IF(Liste!Q67=1,1,0))</f>
        <v>1</v>
      </c>
      <c r="AI67" s="27">
        <f>IF($L67&gt;=Questions!$E$16,1,0)</f>
        <v>1</v>
      </c>
      <c r="AJ67" s="27">
        <f>IF($L67=Questions!$E$16,1,0)</f>
        <v>0</v>
      </c>
      <c r="AK67" s="27">
        <f>IF($L67&lt;=Questions!$E$16,1,0)</f>
        <v>0</v>
      </c>
      <c r="AL67" s="27">
        <f>IF($K67&gt;=Questions!$E$15,1,0)</f>
        <v>1</v>
      </c>
      <c r="AM67" s="27">
        <f>IF($K67=Questions!$E$15,1,0)</f>
        <v>0</v>
      </c>
      <c r="AN67" s="27">
        <f>IF($K67&lt;=Questions!$E$15,1,0)</f>
        <v>0</v>
      </c>
      <c r="AO67" s="27">
        <f>IF($J67&gt;=Questions!$E$14,1,0)</f>
        <v>1</v>
      </c>
      <c r="AP67" s="27">
        <f>IF($J67=Questions!$E$14,1,0)</f>
        <v>0</v>
      </c>
      <c r="AQ67" s="27">
        <f>IF($J67&lt;=Questions!$E$14,1,0)</f>
        <v>0</v>
      </c>
      <c r="AR67" s="27">
        <f>IF(Questions!$E$13="peu importe le degré d'intérêt",0,LEFT(RIGHT(Questions!$E$13,4),1)*1)</f>
        <v>0</v>
      </c>
      <c r="AS67" s="27">
        <f t="shared" ref="AS67:AS68" si="4">LEFT(RIGHT(I67,4),1)*1</f>
        <v>3</v>
      </c>
      <c r="AT67" s="27">
        <f>IF(Questions!$E$12="peu importe le niveau",0,LEFT(RIGHT(Questions!$E$12,4),1)*1)</f>
        <v>0</v>
      </c>
      <c r="AU67" s="27">
        <f t="shared" ref="AU67:AU68" si="5">LEFT(RIGHT(H67,4),1)*1</f>
        <v>2</v>
      </c>
    </row>
    <row r="68" spans="1:47" x14ac:dyDescent="0.25">
      <c r="A68" s="27">
        <f t="shared" si="3"/>
        <v>1</v>
      </c>
      <c r="B68" s="27">
        <f>IF(A68=0,0,1+MAX($B$2:B67))</f>
        <v>67</v>
      </c>
      <c r="C68" t="s">
        <v>139</v>
      </c>
      <c r="D68" t="s">
        <v>146</v>
      </c>
      <c r="E68" t="s">
        <v>234</v>
      </c>
      <c r="F68" t="s">
        <v>147</v>
      </c>
      <c r="G68" t="s">
        <v>149</v>
      </c>
      <c r="H68" t="s">
        <v>15</v>
      </c>
      <c r="I68" t="s">
        <v>11</v>
      </c>
      <c r="J68">
        <v>450</v>
      </c>
      <c r="K68">
        <v>4</v>
      </c>
      <c r="L68">
        <v>8</v>
      </c>
      <c r="M68" t="s">
        <v>6</v>
      </c>
      <c r="N68">
        <v>1</v>
      </c>
      <c r="O68">
        <v>0</v>
      </c>
      <c r="P68">
        <v>0</v>
      </c>
      <c r="Q68">
        <v>0</v>
      </c>
      <c r="R68">
        <v>0</v>
      </c>
      <c r="S68">
        <v>0</v>
      </c>
      <c r="T68" t="s">
        <v>198</v>
      </c>
      <c r="U68" s="27">
        <f>IF(Questions!$D$7="Peu importe le secteur",1,IF(Questions!$D$7=Liste!C68,1,0))</f>
        <v>1</v>
      </c>
      <c r="V68" s="27">
        <f>IF(Questions!$D$8="Peu importe le département",1,IF(Questions!$D$8=Liste!E68,1,0))</f>
        <v>1</v>
      </c>
      <c r="W68" s="27">
        <f>IF(Questions!$D$9="Peu importe la carte IGN",1,IF(RIGHT(G68,6)=Questions!$D$9,1,IF(LEFT(G68,6)=Questions!$D$9,1,0)))</f>
        <v>1</v>
      </c>
      <c r="X68" s="27">
        <f>IF(Liste!AT68=0,1,IF(Questions!$D$12="précisément",IF(Liste!AU68=Liste!AT68,1,0),IF(Liste!AU68&gt;=Liste!AT68,1,0)))</f>
        <v>1</v>
      </c>
      <c r="Y68" s="27">
        <f>IF(Liste!AR68=0,1,IF(Questions!$D$13="précisément",IF(Liste!AS68=Liste!AR68,1,0),IF(Liste!AS68&gt;=Liste!AR68,1,0)))</f>
        <v>1</v>
      </c>
      <c r="Z68" s="27">
        <f>IF(Questions!$E$14=0,1,IF(Questions!$D$14="Au moins",Liste!AO68,IF(Questions!$D$14="Précisément",Liste!AP68,Liste!AQ68)))</f>
        <v>1</v>
      </c>
      <c r="AA68" s="27">
        <f>IF(Questions!$E$15=0,1,IF(Questions!$D$15="Au moins",Liste!AL68,IF(Questions!$D$15="Précisément",Liste!AM68,Liste!AN68)))</f>
        <v>1</v>
      </c>
      <c r="AB68" s="27">
        <f>IF(Questions!$E$16=0,1,IF(Questions!$D$16="Au moins",Liste!AI68,IF(Questions!$D$16="Précisément",Liste!AJ68,Liste!AK68)))</f>
        <v>1</v>
      </c>
      <c r="AC68" s="27">
        <f>IF(Questions!$D$19="Peu importe",1,IF(Liste!N68=1,1,0))</f>
        <v>1</v>
      </c>
      <c r="AD68" s="27">
        <f>IF(Questions!$D$20="Peu importe",1,IF(Liste!O68=1,1,0))</f>
        <v>1</v>
      </c>
      <c r="AE68" s="27">
        <f>IF(Questions!$D$21="Peu importe",1,IF(Liste!P68=1,1,0))</f>
        <v>1</v>
      </c>
      <c r="AF68" s="27">
        <f>IF(Questions!$D$22="Peu importe",1,IF(Liste!R68=1,1,0))</f>
        <v>1</v>
      </c>
      <c r="AG68" s="27">
        <f>IF(Questions!$D$23="Peu importe",1,IF(Liste!S68=1,1,0))</f>
        <v>1</v>
      </c>
      <c r="AH68" s="27">
        <f>IF(Questions!$D$24="Peu importe",1,IF(Liste!Q68=1,1,0))</f>
        <v>1</v>
      </c>
      <c r="AI68" s="27">
        <f>IF($L68&gt;=Questions!$E$16,1,0)</f>
        <v>1</v>
      </c>
      <c r="AJ68" s="27">
        <f>IF($L68=Questions!$E$16,1,0)</f>
        <v>0</v>
      </c>
      <c r="AK68" s="27">
        <f>IF($L68&lt;=Questions!$E$16,1,0)</f>
        <v>0</v>
      </c>
      <c r="AL68" s="27">
        <f>IF($K68&gt;=Questions!$E$15,1,0)</f>
        <v>1</v>
      </c>
      <c r="AM68" s="27">
        <f>IF($K68=Questions!$E$15,1,0)</f>
        <v>0</v>
      </c>
      <c r="AN68" s="27">
        <f>IF($K68&lt;=Questions!$E$15,1,0)</f>
        <v>0</v>
      </c>
      <c r="AO68" s="27">
        <f>IF($J68&gt;=Questions!$E$14,1,0)</f>
        <v>1</v>
      </c>
      <c r="AP68" s="27">
        <f>IF($J68=Questions!$E$14,1,0)</f>
        <v>0</v>
      </c>
      <c r="AQ68" s="27">
        <f>IF($J68&lt;=Questions!$E$14,1,0)</f>
        <v>0</v>
      </c>
      <c r="AR68" s="27">
        <f>IF(Questions!$E$13="peu importe le degré d'intérêt",0,LEFT(RIGHT(Questions!$E$13,4),1)*1)</f>
        <v>0</v>
      </c>
      <c r="AS68" s="27">
        <f t="shared" si="4"/>
        <v>3</v>
      </c>
      <c r="AT68" s="27">
        <f>IF(Questions!$E$12="peu importe le niveau",0,LEFT(RIGHT(Questions!$E$12,4),1)*1)</f>
        <v>0</v>
      </c>
      <c r="AU68" s="27">
        <f t="shared" si="5"/>
        <v>4</v>
      </c>
    </row>
    <row r="69" spans="1:47" x14ac:dyDescent="0.25">
      <c r="A69" s="27">
        <f t="shared" ref="A69" si="6">U69*V69*W69*X69*Y69*Z69*AA69*AB69*AC69*AD69*AE69*AF69*AG69*AH69</f>
        <v>1</v>
      </c>
      <c r="B69" s="27">
        <f>IF(A69=0,0,1+MAX($B$2:B68))</f>
        <v>68</v>
      </c>
      <c r="C69" t="s">
        <v>110</v>
      </c>
      <c r="D69" t="s">
        <v>318</v>
      </c>
      <c r="E69" t="s">
        <v>236</v>
      </c>
      <c r="F69" t="s">
        <v>319</v>
      </c>
      <c r="G69" t="s">
        <v>320</v>
      </c>
      <c r="H69" t="s">
        <v>3</v>
      </c>
      <c r="I69" t="s">
        <v>11</v>
      </c>
      <c r="J69">
        <v>400</v>
      </c>
      <c r="K69">
        <v>2.5</v>
      </c>
      <c r="L69">
        <v>8</v>
      </c>
      <c r="M69" t="s">
        <v>6</v>
      </c>
      <c r="N69">
        <v>1</v>
      </c>
      <c r="O69">
        <v>0</v>
      </c>
      <c r="P69">
        <v>0</v>
      </c>
      <c r="Q69">
        <v>1</v>
      </c>
      <c r="R69">
        <v>1</v>
      </c>
      <c r="S69">
        <v>0</v>
      </c>
      <c r="T69" t="s">
        <v>321</v>
      </c>
      <c r="U69" s="27">
        <f>IF(Questions!$D$7="Peu importe le secteur",1,IF(Questions!$D$7=Liste!C69,1,0))</f>
        <v>1</v>
      </c>
      <c r="V69" s="27">
        <f>IF(Questions!$D$8="Peu importe le département",1,IF(Questions!$D$8=Liste!E69,1,0))</f>
        <v>1</v>
      </c>
      <c r="W69" s="27">
        <f>IF(Questions!$D$9="Peu importe la carte IGN",1,IF(RIGHT(G69,6)=Questions!$D$9,1,IF(LEFT(G69,6)=Questions!$D$9,1,0)))</f>
        <v>1</v>
      </c>
      <c r="X69" s="27">
        <f>IF(Liste!AT69=0,1,IF(Questions!$D$12="précisément",IF(Liste!AU69=Liste!AT69,1,0),IF(Liste!AU69&gt;=Liste!AT69,1,0)))</f>
        <v>1</v>
      </c>
      <c r="Y69" s="27">
        <f>IF(Liste!AR69=0,1,IF(Questions!$D$13="précisément",IF(Liste!AS69=Liste!AR69,1,0),IF(Liste!AS69&gt;=Liste!AR69,1,0)))</f>
        <v>1</v>
      </c>
      <c r="Z69" s="27">
        <f>IF(Questions!$E$14=0,1,IF(Questions!$D$14="Au moins",Liste!AO69,IF(Questions!$D$14="Précisément",Liste!AP69,Liste!AQ69)))</f>
        <v>1</v>
      </c>
      <c r="AA69" s="27">
        <f>IF(Questions!$E$15=0,1,IF(Questions!$D$15="Au moins",Liste!AL69,IF(Questions!$D$15="Précisément",Liste!AM69,Liste!AN69)))</f>
        <v>1</v>
      </c>
      <c r="AB69" s="27">
        <f>IF(Questions!$E$16=0,1,IF(Questions!$D$16="Au moins",Liste!AI69,IF(Questions!$D$16="Précisément",Liste!AJ69,Liste!AK69)))</f>
        <v>1</v>
      </c>
      <c r="AC69" s="27">
        <f>IF(Questions!$D$19="Peu importe",1,IF(Liste!N69=1,1,0))</f>
        <v>1</v>
      </c>
      <c r="AD69" s="27">
        <f>IF(Questions!$D$20="Peu importe",1,IF(Liste!O69=1,1,0))</f>
        <v>1</v>
      </c>
      <c r="AE69" s="27">
        <f>IF(Questions!$D$21="Peu importe",1,IF(Liste!P69=1,1,0))</f>
        <v>1</v>
      </c>
      <c r="AF69" s="27">
        <f>IF(Questions!$D$22="Peu importe",1,IF(Liste!R69=1,1,0))</f>
        <v>1</v>
      </c>
      <c r="AG69" s="27">
        <f>IF(Questions!$D$23="Peu importe",1,IF(Liste!S69=1,1,0))</f>
        <v>1</v>
      </c>
      <c r="AH69" s="27">
        <f>IF(Questions!$D$24="Peu importe",1,IF(Liste!Q69=1,1,0))</f>
        <v>1</v>
      </c>
      <c r="AI69" s="27">
        <f>IF($L69&gt;=Questions!$E$16,1,0)</f>
        <v>1</v>
      </c>
      <c r="AJ69" s="27">
        <f>IF($L69=Questions!$E$16,1,0)</f>
        <v>0</v>
      </c>
      <c r="AK69" s="27">
        <f>IF($L69&lt;=Questions!$E$16,1,0)</f>
        <v>0</v>
      </c>
      <c r="AL69" s="27">
        <f>IF($K69&gt;=Questions!$E$15,1,0)</f>
        <v>1</v>
      </c>
      <c r="AM69" s="27">
        <f>IF($K69=Questions!$E$15,1,0)</f>
        <v>0</v>
      </c>
      <c r="AN69" s="27">
        <f>IF($K69&lt;=Questions!$E$15,1,0)</f>
        <v>0</v>
      </c>
      <c r="AO69" s="27">
        <f>IF($J69&gt;=Questions!$E$14,1,0)</f>
        <v>1</v>
      </c>
      <c r="AP69" s="27">
        <f>IF($J69=Questions!$E$14,1,0)</f>
        <v>0</v>
      </c>
      <c r="AQ69" s="27">
        <f>IF($J69&lt;=Questions!$E$14,1,0)</f>
        <v>0</v>
      </c>
      <c r="AR69" s="27">
        <f>IF(Questions!$E$13="peu importe le degré d'intérêt",0,LEFT(RIGHT(Questions!$E$13,4),1)*1)</f>
        <v>0</v>
      </c>
      <c r="AS69" s="27">
        <f t="shared" ref="AS69" si="7">LEFT(RIGHT(I69,4),1)*1</f>
        <v>3</v>
      </c>
      <c r="AT69" s="27">
        <f>IF(Questions!$E$12="peu importe le niveau",0,LEFT(RIGHT(Questions!$E$12,4),1)*1)</f>
        <v>0</v>
      </c>
      <c r="AU69" s="27">
        <f t="shared" ref="AU69" si="8">LEFT(RIGHT(H69,4),1)*1</f>
        <v>2</v>
      </c>
    </row>
    <row r="70" spans="1:47" x14ac:dyDescent="0.25">
      <c r="A70" s="27">
        <f t="shared" ref="A70:A76" si="9">U70*V70*W70*X70*Y70*Z70*AA70*AB70*AC70*AD70*AE70*AF70*AG70*AH70</f>
        <v>1</v>
      </c>
      <c r="B70" s="27">
        <f>IF(A70=0,0,1+MAX($B$2:B69))</f>
        <v>69</v>
      </c>
      <c r="C70" t="s">
        <v>65</v>
      </c>
      <c r="D70" t="s">
        <v>322</v>
      </c>
      <c r="E70" t="s">
        <v>236</v>
      </c>
      <c r="F70" t="s">
        <v>323</v>
      </c>
      <c r="G70" t="s">
        <v>96</v>
      </c>
      <c r="H70" t="s">
        <v>10</v>
      </c>
      <c r="I70" t="s">
        <v>5</v>
      </c>
      <c r="J70">
        <v>500</v>
      </c>
      <c r="K70">
        <v>3</v>
      </c>
      <c r="L70">
        <v>8</v>
      </c>
      <c r="M70" t="s">
        <v>6</v>
      </c>
      <c r="N70">
        <v>1</v>
      </c>
      <c r="O70">
        <v>0</v>
      </c>
      <c r="P70">
        <v>0</v>
      </c>
      <c r="Q70">
        <v>0</v>
      </c>
      <c r="R70">
        <v>0</v>
      </c>
      <c r="S70">
        <v>0</v>
      </c>
      <c r="T70" s="11" t="s">
        <v>324</v>
      </c>
      <c r="U70" s="27">
        <f>IF(Questions!$D$7="Peu importe le secteur",1,IF(Questions!$D$7=Liste!C70,1,0))</f>
        <v>1</v>
      </c>
      <c r="V70" s="27">
        <f>IF(Questions!$D$8="Peu importe le département",1,IF(Questions!$D$8=Liste!E70,1,0))</f>
        <v>1</v>
      </c>
      <c r="W70" s="27">
        <f>IF(Questions!$D$9="Peu importe la carte IGN",1,IF(RIGHT(G70,6)=Questions!$D$9,1,IF(LEFT(G70,6)=Questions!$D$9,1,0)))</f>
        <v>1</v>
      </c>
      <c r="X70" s="27">
        <f>IF(Liste!AT70=0,1,IF(Questions!$D$12="précisément",IF(Liste!AU70=Liste!AT70,1,0),IF(Liste!AU70&gt;=Liste!AT70,1,0)))</f>
        <v>1</v>
      </c>
      <c r="Y70" s="27">
        <f>IF(Liste!AR70=0,1,IF(Questions!$D$13="précisément",IF(Liste!AS70=Liste!AR70,1,0),IF(Liste!AS70&gt;=Liste!AR70,1,0)))</f>
        <v>1</v>
      </c>
      <c r="Z70" s="27">
        <f>IF(Questions!$E$14=0,1,IF(Questions!$D$14="Au moins",Liste!AO70,IF(Questions!$D$14="Précisément",Liste!AP70,Liste!AQ70)))</f>
        <v>1</v>
      </c>
      <c r="AA70" s="27">
        <f>IF(Questions!$E$15=0,1,IF(Questions!$D$15="Au moins",Liste!AL70,IF(Questions!$D$15="Précisément",Liste!AM70,Liste!AN70)))</f>
        <v>1</v>
      </c>
      <c r="AB70" s="27">
        <f>IF(Questions!$E$16=0,1,IF(Questions!$D$16="Au moins",Liste!AI70,IF(Questions!$D$16="Précisément",Liste!AJ70,Liste!AK70)))</f>
        <v>1</v>
      </c>
      <c r="AC70" s="27">
        <f>IF(Questions!$D$19="Peu importe",1,IF(Liste!N70=1,1,0))</f>
        <v>1</v>
      </c>
      <c r="AD70" s="27">
        <f>IF(Questions!$D$20="Peu importe",1,IF(Liste!O70=1,1,0))</f>
        <v>1</v>
      </c>
      <c r="AE70" s="27">
        <f>IF(Questions!$D$21="Peu importe",1,IF(Liste!P70=1,1,0))</f>
        <v>1</v>
      </c>
      <c r="AF70" s="27">
        <f>IF(Questions!$D$22="Peu importe",1,IF(Liste!R70=1,1,0))</f>
        <v>1</v>
      </c>
      <c r="AG70" s="27">
        <f>IF(Questions!$D$23="Peu importe",1,IF(Liste!S70=1,1,0))</f>
        <v>1</v>
      </c>
      <c r="AH70" s="27">
        <f>IF(Questions!$D$24="Peu importe",1,IF(Liste!Q70=1,1,0))</f>
        <v>1</v>
      </c>
      <c r="AI70" s="27">
        <f>IF($L70&gt;=Questions!$E$16,1,0)</f>
        <v>1</v>
      </c>
      <c r="AJ70" s="27">
        <f>IF($L70=Questions!$E$16,1,0)</f>
        <v>0</v>
      </c>
      <c r="AK70" s="27">
        <f>IF($L70&lt;=Questions!$E$16,1,0)</f>
        <v>0</v>
      </c>
      <c r="AL70" s="27">
        <f>IF($K70&gt;=Questions!$E$15,1,0)</f>
        <v>1</v>
      </c>
      <c r="AM70" s="27">
        <f>IF($K70=Questions!$E$15,1,0)</f>
        <v>0</v>
      </c>
      <c r="AN70" s="27">
        <f>IF($K70&lt;=Questions!$E$15,1,0)</f>
        <v>0</v>
      </c>
      <c r="AO70" s="27">
        <f>IF($J70&gt;=Questions!$E$14,1,0)</f>
        <v>1</v>
      </c>
      <c r="AP70" s="27">
        <f>IF($J70=Questions!$E$14,1,0)</f>
        <v>0</v>
      </c>
      <c r="AQ70" s="27">
        <f>IF($J70&lt;=Questions!$E$14,1,0)</f>
        <v>0</v>
      </c>
      <c r="AR70" s="27">
        <f>IF(Questions!$E$13="peu importe le degré d'intérêt",0,LEFT(RIGHT(Questions!$E$13,4),1)*1)</f>
        <v>0</v>
      </c>
      <c r="AS70" s="27">
        <f t="shared" ref="AS70" si="10">LEFT(RIGHT(I70,4),1)*1</f>
        <v>4</v>
      </c>
      <c r="AT70" s="27">
        <f>IF(Questions!$E$12="peu importe le niveau",0,LEFT(RIGHT(Questions!$E$12,4),1)*1)</f>
        <v>0</v>
      </c>
      <c r="AU70" s="27">
        <f t="shared" ref="AU70" si="11">LEFT(RIGHT(H70,4),1)*1</f>
        <v>3</v>
      </c>
    </row>
    <row r="71" spans="1:47" x14ac:dyDescent="0.25">
      <c r="A71" s="27">
        <f t="shared" si="9"/>
        <v>1</v>
      </c>
      <c r="B71" s="27">
        <f>IF(A71=0,0,1+MAX($B$2:B70))</f>
        <v>70</v>
      </c>
      <c r="C71" t="s">
        <v>0</v>
      </c>
      <c r="D71" t="s">
        <v>325</v>
      </c>
      <c r="E71" t="s">
        <v>234</v>
      </c>
      <c r="F71" t="s">
        <v>330</v>
      </c>
      <c r="G71" t="s">
        <v>13</v>
      </c>
      <c r="H71" t="s">
        <v>15</v>
      </c>
      <c r="I71" t="s">
        <v>5</v>
      </c>
      <c r="J71">
        <v>250</v>
      </c>
      <c r="K71">
        <v>4</v>
      </c>
      <c r="L71">
        <v>12</v>
      </c>
      <c r="M71" t="s">
        <v>6</v>
      </c>
      <c r="N71">
        <v>1</v>
      </c>
      <c r="O71">
        <v>1</v>
      </c>
      <c r="P71">
        <v>1</v>
      </c>
      <c r="Q71">
        <v>0</v>
      </c>
      <c r="R71">
        <v>0</v>
      </c>
      <c r="S71">
        <v>0</v>
      </c>
      <c r="T71" t="s">
        <v>332</v>
      </c>
      <c r="U71" s="27">
        <f>IF(Questions!$D$7="Peu importe le secteur",1,IF(Questions!$D$7=Liste!C71,1,0))</f>
        <v>1</v>
      </c>
      <c r="V71" s="27">
        <f>IF(Questions!$D$8="Peu importe le département",1,IF(Questions!$D$8=Liste!E71,1,0))</f>
        <v>1</v>
      </c>
      <c r="W71" s="27">
        <f>IF(Questions!$D$9="Peu importe la carte IGN",1,IF(RIGHT(G71,6)=Questions!$D$9,1,IF(LEFT(G71,6)=Questions!$D$9,1,0)))</f>
        <v>1</v>
      </c>
      <c r="X71" s="27">
        <f>IF(Liste!AT71=0,1,IF(Questions!$D$12="précisément",IF(Liste!AU71=Liste!AT71,1,0),IF(Liste!AU71&gt;=Liste!AT71,1,0)))</f>
        <v>1</v>
      </c>
      <c r="Y71" s="27">
        <f>IF(Liste!AR71=0,1,IF(Questions!$D$13="précisément",IF(Liste!AS71=Liste!AR71,1,0),IF(Liste!AS71&gt;=Liste!AR71,1,0)))</f>
        <v>1</v>
      </c>
      <c r="Z71" s="27">
        <f>IF(Questions!$E$14=0,1,IF(Questions!$D$14="Au moins",Liste!AO71,IF(Questions!$D$14="Précisément",Liste!AP71,Liste!AQ71)))</f>
        <v>1</v>
      </c>
      <c r="AA71" s="27">
        <f>IF(Questions!$E$15=0,1,IF(Questions!$D$15="Au moins",Liste!AL71,IF(Questions!$D$15="Précisément",Liste!AM71,Liste!AN71)))</f>
        <v>1</v>
      </c>
      <c r="AB71" s="27">
        <f>IF(Questions!$E$16=0,1,IF(Questions!$D$16="Au moins",Liste!AI71,IF(Questions!$D$16="Précisément",Liste!AJ71,Liste!AK71)))</f>
        <v>1</v>
      </c>
      <c r="AC71" s="27">
        <f>IF(Questions!$D$19="Peu importe",1,IF(Liste!N71=1,1,0))</f>
        <v>1</v>
      </c>
      <c r="AD71" s="27">
        <f>IF(Questions!$D$20="Peu importe",1,IF(Liste!O71=1,1,0))</f>
        <v>1</v>
      </c>
      <c r="AE71" s="27">
        <f>IF(Questions!$D$21="Peu importe",1,IF(Liste!P71=1,1,0))</f>
        <v>1</v>
      </c>
      <c r="AF71" s="27">
        <f>IF(Questions!$D$22="Peu importe",1,IF(Liste!R71=1,1,0))</f>
        <v>1</v>
      </c>
      <c r="AG71" s="27">
        <f>IF(Questions!$D$23="Peu importe",1,IF(Liste!S71=1,1,0))</f>
        <v>1</v>
      </c>
      <c r="AH71" s="27">
        <f>IF(Questions!$D$24="Peu importe",1,IF(Liste!Q71=1,1,0))</f>
        <v>1</v>
      </c>
      <c r="AI71" s="27">
        <f>IF($L71&gt;=Questions!$E$16,1,0)</f>
        <v>1</v>
      </c>
      <c r="AJ71" s="27">
        <f>IF($L71=Questions!$E$16,1,0)</f>
        <v>0</v>
      </c>
      <c r="AK71" s="27">
        <f>IF($L71&lt;=Questions!$E$16,1,0)</f>
        <v>0</v>
      </c>
      <c r="AL71" s="27">
        <f>IF($K71&gt;=Questions!$E$15,1,0)</f>
        <v>1</v>
      </c>
      <c r="AM71" s="27">
        <f>IF($K71=Questions!$E$15,1,0)</f>
        <v>0</v>
      </c>
      <c r="AN71" s="27">
        <f>IF($K71&lt;=Questions!$E$15,1,0)</f>
        <v>0</v>
      </c>
      <c r="AO71" s="27">
        <f>IF($J71&gt;=Questions!$E$14,1,0)</f>
        <v>1</v>
      </c>
      <c r="AP71" s="27">
        <f>IF($J71=Questions!$E$14,1,0)</f>
        <v>0</v>
      </c>
      <c r="AQ71" s="27">
        <f>IF($J71&lt;=Questions!$E$14,1,0)</f>
        <v>0</v>
      </c>
      <c r="AR71" s="27">
        <f>IF(Questions!$E$13="peu importe le degré d'intérêt",0,LEFT(RIGHT(Questions!$E$13,4),1)*1)</f>
        <v>0</v>
      </c>
      <c r="AS71" s="27">
        <f t="shared" ref="AS71:AS76" si="12">LEFT(RIGHT(I71,4),1)*1</f>
        <v>4</v>
      </c>
      <c r="AT71" s="27">
        <f>IF(Questions!$E$12="peu importe le niveau",0,LEFT(RIGHT(Questions!$E$12,4),1)*1)</f>
        <v>0</v>
      </c>
      <c r="AU71" s="27">
        <f t="shared" ref="AU71:AU76" si="13">LEFT(RIGHT(H71,4),1)*1</f>
        <v>4</v>
      </c>
    </row>
    <row r="72" spans="1:47" x14ac:dyDescent="0.25">
      <c r="A72" s="27">
        <f t="shared" si="9"/>
        <v>1</v>
      </c>
      <c r="B72" s="27">
        <f>IF(A72=0,0,1+MAX($B$2:B71))</f>
        <v>71</v>
      </c>
      <c r="C72" t="s">
        <v>0</v>
      </c>
      <c r="D72" t="s">
        <v>326</v>
      </c>
      <c r="E72" t="s">
        <v>234</v>
      </c>
      <c r="F72" t="s">
        <v>331</v>
      </c>
      <c r="G72" t="s">
        <v>13</v>
      </c>
      <c r="H72" t="s">
        <v>10</v>
      </c>
      <c r="I72" t="s">
        <v>11</v>
      </c>
      <c r="J72">
        <v>350</v>
      </c>
      <c r="K72">
        <v>4.5</v>
      </c>
      <c r="L72">
        <v>14</v>
      </c>
      <c r="M72" t="s">
        <v>6</v>
      </c>
      <c r="N72">
        <v>1</v>
      </c>
      <c r="O72">
        <v>1</v>
      </c>
      <c r="P72">
        <v>1</v>
      </c>
      <c r="Q72">
        <v>0</v>
      </c>
      <c r="R72">
        <v>0</v>
      </c>
      <c r="S72">
        <v>0</v>
      </c>
      <c r="T72" t="s">
        <v>333</v>
      </c>
      <c r="U72" s="27">
        <f>IF(Questions!$D$7="Peu importe le secteur",1,IF(Questions!$D$7=Liste!C72,1,0))</f>
        <v>1</v>
      </c>
      <c r="V72" s="27">
        <f>IF(Questions!$D$8="Peu importe le département",1,IF(Questions!$D$8=Liste!E72,1,0))</f>
        <v>1</v>
      </c>
      <c r="W72" s="27">
        <f>IF(Questions!$D$9="Peu importe la carte IGN",1,IF(RIGHT(G72,6)=Questions!$D$9,1,IF(LEFT(G72,6)=Questions!$D$9,1,0)))</f>
        <v>1</v>
      </c>
      <c r="X72" s="27">
        <f>IF(Liste!AT72=0,1,IF(Questions!$D$12="précisément",IF(Liste!AU72=Liste!AT72,1,0),IF(Liste!AU72&gt;=Liste!AT72,1,0)))</f>
        <v>1</v>
      </c>
      <c r="Y72" s="27">
        <f>IF(Liste!AR72=0,1,IF(Questions!$D$13="précisément",IF(Liste!AS72=Liste!AR72,1,0),IF(Liste!AS72&gt;=Liste!AR72,1,0)))</f>
        <v>1</v>
      </c>
      <c r="Z72" s="27">
        <f>IF(Questions!$E$14=0,1,IF(Questions!$D$14="Au moins",Liste!AO72,IF(Questions!$D$14="Précisément",Liste!AP72,Liste!AQ72)))</f>
        <v>1</v>
      </c>
      <c r="AA72" s="27">
        <f>IF(Questions!$E$15=0,1,IF(Questions!$D$15="Au moins",Liste!AL72,IF(Questions!$D$15="Précisément",Liste!AM72,Liste!AN72)))</f>
        <v>1</v>
      </c>
      <c r="AB72" s="27">
        <f>IF(Questions!$E$16=0,1,IF(Questions!$D$16="Au moins",Liste!AI72,IF(Questions!$D$16="Précisément",Liste!AJ72,Liste!AK72)))</f>
        <v>1</v>
      </c>
      <c r="AC72" s="27">
        <f>IF(Questions!$D$19="Peu importe",1,IF(Liste!N72=1,1,0))</f>
        <v>1</v>
      </c>
      <c r="AD72" s="27">
        <f>IF(Questions!$D$20="Peu importe",1,IF(Liste!O72=1,1,0))</f>
        <v>1</v>
      </c>
      <c r="AE72" s="27">
        <f>IF(Questions!$D$21="Peu importe",1,IF(Liste!P72=1,1,0))</f>
        <v>1</v>
      </c>
      <c r="AF72" s="27">
        <f>IF(Questions!$D$22="Peu importe",1,IF(Liste!R72=1,1,0))</f>
        <v>1</v>
      </c>
      <c r="AG72" s="27">
        <f>IF(Questions!$D$23="Peu importe",1,IF(Liste!S72=1,1,0))</f>
        <v>1</v>
      </c>
      <c r="AH72" s="27">
        <f>IF(Questions!$D$24="Peu importe",1,IF(Liste!Q72=1,1,0))</f>
        <v>1</v>
      </c>
      <c r="AI72" s="27">
        <f>IF($L72&gt;=Questions!$E$16,1,0)</f>
        <v>1</v>
      </c>
      <c r="AJ72" s="27">
        <f>IF($L72=Questions!$E$16,1,0)</f>
        <v>0</v>
      </c>
      <c r="AK72" s="27">
        <f>IF($L72&lt;=Questions!$E$16,1,0)</f>
        <v>0</v>
      </c>
      <c r="AL72" s="27">
        <f>IF($K72&gt;=Questions!$E$15,1,0)</f>
        <v>1</v>
      </c>
      <c r="AM72" s="27">
        <f>IF($K72=Questions!$E$15,1,0)</f>
        <v>0</v>
      </c>
      <c r="AN72" s="27">
        <f>IF($K72&lt;=Questions!$E$15,1,0)</f>
        <v>0</v>
      </c>
      <c r="AO72" s="27">
        <f>IF($J72&gt;=Questions!$E$14,1,0)</f>
        <v>1</v>
      </c>
      <c r="AP72" s="27">
        <f>IF($J72=Questions!$E$14,1,0)</f>
        <v>0</v>
      </c>
      <c r="AQ72" s="27">
        <f>IF($J72&lt;=Questions!$E$14,1,0)</f>
        <v>0</v>
      </c>
      <c r="AR72" s="27">
        <f>IF(Questions!$E$13="peu importe le degré d'intérêt",0,LEFT(RIGHT(Questions!$E$13,4),1)*1)</f>
        <v>0</v>
      </c>
      <c r="AS72" s="27">
        <f t="shared" si="12"/>
        <v>3</v>
      </c>
      <c r="AT72" s="27">
        <f>IF(Questions!$E$12="peu importe le niveau",0,LEFT(RIGHT(Questions!$E$12,4),1)*1)</f>
        <v>0</v>
      </c>
      <c r="AU72" s="27">
        <f t="shared" si="13"/>
        <v>3</v>
      </c>
    </row>
    <row r="73" spans="1:47" x14ac:dyDescent="0.25">
      <c r="A73" s="27">
        <f t="shared" si="9"/>
        <v>1</v>
      </c>
      <c r="B73" s="27">
        <f>IF(A73=0,0,1+MAX($B$2:B72))</f>
        <v>72</v>
      </c>
      <c r="C73" t="s">
        <v>30</v>
      </c>
      <c r="D73" t="s">
        <v>55</v>
      </c>
      <c r="E73" t="s">
        <v>234</v>
      </c>
      <c r="F73" t="s">
        <v>334</v>
      </c>
      <c r="G73" t="s">
        <v>64</v>
      </c>
      <c r="H73" t="s">
        <v>59</v>
      </c>
      <c r="I73" t="s">
        <v>11</v>
      </c>
      <c r="J73">
        <v>0</v>
      </c>
      <c r="K73">
        <v>0.75</v>
      </c>
      <c r="L73">
        <v>2</v>
      </c>
      <c r="M73" t="s">
        <v>6</v>
      </c>
      <c r="N73">
        <v>0</v>
      </c>
      <c r="O73">
        <v>1</v>
      </c>
      <c r="P73">
        <v>0</v>
      </c>
      <c r="Q73">
        <v>0</v>
      </c>
      <c r="R73">
        <v>0</v>
      </c>
      <c r="S73">
        <v>0</v>
      </c>
      <c r="T73" t="s">
        <v>335</v>
      </c>
      <c r="U73" s="27">
        <f>IF(Questions!$D$7="Peu importe le secteur",1,IF(Questions!$D$7=Liste!C73,1,0))</f>
        <v>1</v>
      </c>
      <c r="V73" s="27">
        <f>IF(Questions!$D$8="Peu importe le département",1,IF(Questions!$D$8=Liste!E73,1,0))</f>
        <v>1</v>
      </c>
      <c r="W73" s="27">
        <f>IF(Questions!$D$9="Peu importe la carte IGN",1,IF(RIGHT(G73,6)=Questions!$D$9,1,IF(LEFT(G73,6)=Questions!$D$9,1,0)))</f>
        <v>1</v>
      </c>
      <c r="X73" s="27">
        <f>IF(Liste!AT73=0,1,IF(Questions!$D$12="précisément",IF(Liste!AU73=Liste!AT73,1,0),IF(Liste!AU73&gt;=Liste!AT73,1,0)))</f>
        <v>1</v>
      </c>
      <c r="Y73" s="27">
        <f>IF(Liste!AR73=0,1,IF(Questions!$D$13="précisément",IF(Liste!AS73=Liste!AR73,1,0),IF(Liste!AS73&gt;=Liste!AR73,1,0)))</f>
        <v>1</v>
      </c>
      <c r="Z73" s="27">
        <f>IF(Questions!$E$14=0,1,IF(Questions!$D$14="Au moins",Liste!AO73,IF(Questions!$D$14="Précisément",Liste!AP73,Liste!AQ73)))</f>
        <v>1</v>
      </c>
      <c r="AA73" s="27">
        <f>IF(Questions!$E$15=0,1,IF(Questions!$D$15="Au moins",Liste!AL73,IF(Questions!$D$15="Précisément",Liste!AM73,Liste!AN73)))</f>
        <v>1</v>
      </c>
      <c r="AB73" s="27">
        <f>IF(Questions!$E$16=0,1,IF(Questions!$D$16="Au moins",Liste!AI73,IF(Questions!$D$16="Précisément",Liste!AJ73,Liste!AK73)))</f>
        <v>1</v>
      </c>
      <c r="AC73" s="27">
        <f>IF(Questions!$D$19="Peu importe",1,IF(Liste!N73=1,1,0))</f>
        <v>1</v>
      </c>
      <c r="AD73" s="27">
        <f>IF(Questions!$D$20="Peu importe",1,IF(Liste!O73=1,1,0))</f>
        <v>1</v>
      </c>
      <c r="AE73" s="27">
        <f>IF(Questions!$D$21="Peu importe",1,IF(Liste!P73=1,1,0))</f>
        <v>1</v>
      </c>
      <c r="AF73" s="27">
        <f>IF(Questions!$D$22="Peu importe",1,IF(Liste!R73=1,1,0))</f>
        <v>1</v>
      </c>
      <c r="AG73" s="27">
        <f>IF(Questions!$D$23="Peu importe",1,IF(Liste!S73=1,1,0))</f>
        <v>1</v>
      </c>
      <c r="AH73" s="27">
        <f>IF(Questions!$D$24="Peu importe",1,IF(Liste!Q73=1,1,0))</f>
        <v>1</v>
      </c>
      <c r="AI73" s="27">
        <f>IF($L73&gt;=Questions!$E$16,1,0)</f>
        <v>1</v>
      </c>
      <c r="AJ73" s="27">
        <f>IF($L73=Questions!$E$16,1,0)</f>
        <v>0</v>
      </c>
      <c r="AK73" s="27">
        <f>IF($L73&lt;=Questions!$E$16,1,0)</f>
        <v>0</v>
      </c>
      <c r="AL73" s="27">
        <f>IF($K73&gt;=Questions!$E$15,1,0)</f>
        <v>1</v>
      </c>
      <c r="AM73" s="27">
        <f>IF($K73=Questions!$E$15,1,0)</f>
        <v>0</v>
      </c>
      <c r="AN73" s="27">
        <f>IF($K73&lt;=Questions!$E$15,1,0)</f>
        <v>0</v>
      </c>
      <c r="AO73" s="27">
        <f>IF($J73&gt;=Questions!$E$14,1,0)</f>
        <v>1</v>
      </c>
      <c r="AP73" s="27">
        <f>IF($J73=Questions!$E$14,1,0)</f>
        <v>1</v>
      </c>
      <c r="AQ73" s="27">
        <f>IF($J73&lt;=Questions!$E$14,1,0)</f>
        <v>1</v>
      </c>
      <c r="AR73" s="27">
        <f>IF(Questions!$E$13="peu importe le degré d'intérêt",0,LEFT(RIGHT(Questions!$E$13,4),1)*1)</f>
        <v>0</v>
      </c>
      <c r="AS73" s="27">
        <f t="shared" si="12"/>
        <v>3</v>
      </c>
      <c r="AT73" s="27">
        <f>IF(Questions!$E$12="peu importe le niveau",0,LEFT(RIGHT(Questions!$E$12,4),1)*1)</f>
        <v>0</v>
      </c>
      <c r="AU73" s="27">
        <f t="shared" si="13"/>
        <v>1</v>
      </c>
    </row>
    <row r="74" spans="1:47" x14ac:dyDescent="0.25">
      <c r="A74" s="27">
        <f t="shared" si="9"/>
        <v>1</v>
      </c>
      <c r="B74" s="27">
        <f>IF(A74=0,0,1+MAX($B$2:B73))</f>
        <v>73</v>
      </c>
      <c r="C74" t="s">
        <v>97</v>
      </c>
      <c r="D74" t="s">
        <v>327</v>
      </c>
      <c r="E74" t="s">
        <v>236</v>
      </c>
      <c r="F74" t="s">
        <v>336</v>
      </c>
      <c r="G74" t="s">
        <v>320</v>
      </c>
      <c r="H74" t="s">
        <v>59</v>
      </c>
      <c r="I74" t="s">
        <v>5</v>
      </c>
      <c r="J74">
        <v>100</v>
      </c>
      <c r="K74">
        <v>3</v>
      </c>
      <c r="L74">
        <v>10</v>
      </c>
      <c r="M74" t="s">
        <v>6</v>
      </c>
      <c r="N74">
        <v>1</v>
      </c>
      <c r="O74">
        <v>0</v>
      </c>
      <c r="P74">
        <v>0</v>
      </c>
      <c r="Q74">
        <v>0</v>
      </c>
      <c r="R74">
        <v>1</v>
      </c>
      <c r="S74">
        <v>0</v>
      </c>
      <c r="T74" t="s">
        <v>337</v>
      </c>
      <c r="U74" s="27">
        <f>IF(Questions!$D$7="Peu importe le secteur",1,IF(Questions!$D$7=Liste!C74,1,0))</f>
        <v>1</v>
      </c>
      <c r="V74" s="27">
        <f>IF(Questions!$D$8="Peu importe le département",1,IF(Questions!$D$8=Liste!E74,1,0))</f>
        <v>1</v>
      </c>
      <c r="W74" s="27">
        <f>IF(Questions!$D$9="Peu importe la carte IGN",1,IF(RIGHT(G74,6)=Questions!$D$9,1,IF(LEFT(G74,6)=Questions!$D$9,1,0)))</f>
        <v>1</v>
      </c>
      <c r="X74" s="27">
        <f>IF(Liste!AT74=0,1,IF(Questions!$D$12="précisément",IF(Liste!AU74=Liste!AT74,1,0),IF(Liste!AU74&gt;=Liste!AT74,1,0)))</f>
        <v>1</v>
      </c>
      <c r="Y74" s="27">
        <f>IF(Liste!AR74=0,1,IF(Questions!$D$13="précisément",IF(Liste!AS74=Liste!AR74,1,0),IF(Liste!AS74&gt;=Liste!AR74,1,0)))</f>
        <v>1</v>
      </c>
      <c r="Z74" s="27">
        <f>IF(Questions!$E$14=0,1,IF(Questions!$D$14="Au moins",Liste!AO74,IF(Questions!$D$14="Précisément",Liste!AP74,Liste!AQ74)))</f>
        <v>1</v>
      </c>
      <c r="AA74" s="27">
        <f>IF(Questions!$E$15=0,1,IF(Questions!$D$15="Au moins",Liste!AL74,IF(Questions!$D$15="Précisément",Liste!AM74,Liste!AN74)))</f>
        <v>1</v>
      </c>
      <c r="AB74" s="27">
        <f>IF(Questions!$E$16=0,1,IF(Questions!$D$16="Au moins",Liste!AI74,IF(Questions!$D$16="Précisément",Liste!AJ74,Liste!AK74)))</f>
        <v>1</v>
      </c>
      <c r="AC74" s="27">
        <f>IF(Questions!$D$19="Peu importe",1,IF(Liste!N74=1,1,0))</f>
        <v>1</v>
      </c>
      <c r="AD74" s="27">
        <f>IF(Questions!$D$20="Peu importe",1,IF(Liste!O74=1,1,0))</f>
        <v>1</v>
      </c>
      <c r="AE74" s="27">
        <f>IF(Questions!$D$21="Peu importe",1,IF(Liste!P74=1,1,0))</f>
        <v>1</v>
      </c>
      <c r="AF74" s="27">
        <f>IF(Questions!$D$22="Peu importe",1,IF(Liste!R74=1,1,0))</f>
        <v>1</v>
      </c>
      <c r="AG74" s="27">
        <f>IF(Questions!$D$23="Peu importe",1,IF(Liste!S74=1,1,0))</f>
        <v>1</v>
      </c>
      <c r="AH74" s="27">
        <f>IF(Questions!$D$24="Peu importe",1,IF(Liste!Q74=1,1,0))</f>
        <v>1</v>
      </c>
      <c r="AI74" s="27">
        <f>IF($L74&gt;=Questions!$E$16,1,0)</f>
        <v>1</v>
      </c>
      <c r="AJ74" s="27">
        <f>IF($L74=Questions!$E$16,1,0)</f>
        <v>0</v>
      </c>
      <c r="AK74" s="27">
        <f>IF($L74&lt;=Questions!$E$16,1,0)</f>
        <v>0</v>
      </c>
      <c r="AL74" s="27">
        <f>IF($K74&gt;=Questions!$E$15,1,0)</f>
        <v>1</v>
      </c>
      <c r="AM74" s="27">
        <f>IF($K74=Questions!$E$15,1,0)</f>
        <v>0</v>
      </c>
      <c r="AN74" s="27">
        <f>IF($K74&lt;=Questions!$E$15,1,0)</f>
        <v>0</v>
      </c>
      <c r="AO74" s="27">
        <f>IF($J74&gt;=Questions!$E$14,1,0)</f>
        <v>1</v>
      </c>
      <c r="AP74" s="27">
        <f>IF($J74=Questions!$E$14,1,0)</f>
        <v>0</v>
      </c>
      <c r="AQ74" s="27">
        <f>IF($J74&lt;=Questions!$E$14,1,0)</f>
        <v>0</v>
      </c>
      <c r="AR74" s="27">
        <f>IF(Questions!$E$13="peu importe le degré d'intérêt",0,LEFT(RIGHT(Questions!$E$13,4),1)*1)</f>
        <v>0</v>
      </c>
      <c r="AS74" s="27">
        <f t="shared" si="12"/>
        <v>4</v>
      </c>
      <c r="AT74" s="27">
        <f>IF(Questions!$E$12="peu importe le niveau",0,LEFT(RIGHT(Questions!$E$12,4),1)*1)</f>
        <v>0</v>
      </c>
      <c r="AU74" s="27">
        <f t="shared" si="13"/>
        <v>1</v>
      </c>
    </row>
    <row r="75" spans="1:47" x14ac:dyDescent="0.25">
      <c r="A75" s="27">
        <f t="shared" si="9"/>
        <v>1</v>
      </c>
      <c r="B75" s="27">
        <f>IF(A75=0,0,1+MAX($B$2:B74))</f>
        <v>74</v>
      </c>
      <c r="C75" t="s">
        <v>110</v>
      </c>
      <c r="D75" t="s">
        <v>328</v>
      </c>
      <c r="E75" t="s">
        <v>236</v>
      </c>
      <c r="F75" t="s">
        <v>338</v>
      </c>
      <c r="G75" t="s">
        <v>96</v>
      </c>
      <c r="H75" t="s">
        <v>10</v>
      </c>
      <c r="I75" t="s">
        <v>11</v>
      </c>
      <c r="J75">
        <v>500</v>
      </c>
      <c r="K75">
        <v>4</v>
      </c>
      <c r="L75">
        <v>10</v>
      </c>
      <c r="M75" t="s">
        <v>6</v>
      </c>
      <c r="N75">
        <v>1</v>
      </c>
      <c r="O75">
        <v>0</v>
      </c>
      <c r="P75">
        <v>0</v>
      </c>
      <c r="Q75">
        <v>0</v>
      </c>
      <c r="R75">
        <v>1</v>
      </c>
      <c r="S75">
        <v>0</v>
      </c>
      <c r="T75" t="s">
        <v>339</v>
      </c>
      <c r="U75" s="27">
        <f>IF(Questions!$D$7="Peu importe le secteur",1,IF(Questions!$D$7=Liste!C75,1,0))</f>
        <v>1</v>
      </c>
      <c r="V75" s="27">
        <f>IF(Questions!$D$8="Peu importe le département",1,IF(Questions!$D$8=Liste!E75,1,0))</f>
        <v>1</v>
      </c>
      <c r="W75" s="27">
        <f>IF(Questions!$D$9="Peu importe la carte IGN",1,IF(RIGHT(G75,6)=Questions!$D$9,1,IF(LEFT(G75,6)=Questions!$D$9,1,0)))</f>
        <v>1</v>
      </c>
      <c r="X75" s="27">
        <f>IF(Liste!AT75=0,1,IF(Questions!$D$12="précisément",IF(Liste!AU75=Liste!AT75,1,0),IF(Liste!AU75&gt;=Liste!AT75,1,0)))</f>
        <v>1</v>
      </c>
      <c r="Y75" s="27">
        <f>IF(Liste!AR75=0,1,IF(Questions!$D$13="précisément",IF(Liste!AS75=Liste!AR75,1,0),IF(Liste!AS75&gt;=Liste!AR75,1,0)))</f>
        <v>1</v>
      </c>
      <c r="Z75" s="27">
        <f>IF(Questions!$E$14=0,1,IF(Questions!$D$14="Au moins",Liste!AO75,IF(Questions!$D$14="Précisément",Liste!AP75,Liste!AQ75)))</f>
        <v>1</v>
      </c>
      <c r="AA75" s="27">
        <f>IF(Questions!$E$15=0,1,IF(Questions!$D$15="Au moins",Liste!AL75,IF(Questions!$D$15="Précisément",Liste!AM75,Liste!AN75)))</f>
        <v>1</v>
      </c>
      <c r="AB75" s="27">
        <f>IF(Questions!$E$16=0,1,IF(Questions!$D$16="Au moins",Liste!AI75,IF(Questions!$D$16="Précisément",Liste!AJ75,Liste!AK75)))</f>
        <v>1</v>
      </c>
      <c r="AC75" s="27">
        <f>IF(Questions!$D$19="Peu importe",1,IF(Liste!N75=1,1,0))</f>
        <v>1</v>
      </c>
      <c r="AD75" s="27">
        <f>IF(Questions!$D$20="Peu importe",1,IF(Liste!O75=1,1,0))</f>
        <v>1</v>
      </c>
      <c r="AE75" s="27">
        <f>IF(Questions!$D$21="Peu importe",1,IF(Liste!P75=1,1,0))</f>
        <v>1</v>
      </c>
      <c r="AF75" s="27">
        <f>IF(Questions!$D$22="Peu importe",1,IF(Liste!R75=1,1,0))</f>
        <v>1</v>
      </c>
      <c r="AG75" s="27">
        <f>IF(Questions!$D$23="Peu importe",1,IF(Liste!S75=1,1,0))</f>
        <v>1</v>
      </c>
      <c r="AH75" s="27">
        <f>IF(Questions!$D$24="Peu importe",1,IF(Liste!Q75=1,1,0))</f>
        <v>1</v>
      </c>
      <c r="AI75" s="27">
        <f>IF($L75&gt;=Questions!$E$16,1,0)</f>
        <v>1</v>
      </c>
      <c r="AJ75" s="27">
        <f>IF($L75=Questions!$E$16,1,0)</f>
        <v>0</v>
      </c>
      <c r="AK75" s="27">
        <f>IF($L75&lt;=Questions!$E$16,1,0)</f>
        <v>0</v>
      </c>
      <c r="AL75" s="27">
        <f>IF($K75&gt;=Questions!$E$15,1,0)</f>
        <v>1</v>
      </c>
      <c r="AM75" s="27">
        <f>IF($K75=Questions!$E$15,1,0)</f>
        <v>0</v>
      </c>
      <c r="AN75" s="27">
        <f>IF($K75&lt;=Questions!$E$15,1,0)</f>
        <v>0</v>
      </c>
      <c r="AO75" s="27">
        <f>IF($J75&gt;=Questions!$E$14,1,0)</f>
        <v>1</v>
      </c>
      <c r="AP75" s="27">
        <f>IF($J75=Questions!$E$14,1,0)</f>
        <v>0</v>
      </c>
      <c r="AQ75" s="27">
        <f>IF($J75&lt;=Questions!$E$14,1,0)</f>
        <v>0</v>
      </c>
      <c r="AR75" s="27">
        <f>IF(Questions!$E$13="peu importe le degré d'intérêt",0,LEFT(RIGHT(Questions!$E$13,4),1)*1)</f>
        <v>0</v>
      </c>
      <c r="AS75" s="27">
        <f t="shared" si="12"/>
        <v>3</v>
      </c>
      <c r="AT75" s="27">
        <f>IF(Questions!$E$12="peu importe le niveau",0,LEFT(RIGHT(Questions!$E$12,4),1)*1)</f>
        <v>0</v>
      </c>
      <c r="AU75" s="27">
        <f t="shared" si="13"/>
        <v>3</v>
      </c>
    </row>
    <row r="76" spans="1:47" x14ac:dyDescent="0.25">
      <c r="A76" s="27">
        <f t="shared" si="9"/>
        <v>1</v>
      </c>
      <c r="B76" s="27">
        <f>IF(A76=0,0,1+MAX($B$2:B75))</f>
        <v>75</v>
      </c>
      <c r="C76" t="s">
        <v>65</v>
      </c>
      <c r="D76" t="s">
        <v>329</v>
      </c>
      <c r="E76" t="s">
        <v>236</v>
      </c>
      <c r="F76" t="s">
        <v>340</v>
      </c>
      <c r="G76" t="s">
        <v>58</v>
      </c>
      <c r="H76" t="s">
        <v>3</v>
      </c>
      <c r="I76" t="s">
        <v>5</v>
      </c>
      <c r="J76">
        <v>200</v>
      </c>
      <c r="K76">
        <v>2</v>
      </c>
      <c r="L76">
        <v>6</v>
      </c>
      <c r="M76" t="s">
        <v>6</v>
      </c>
      <c r="N76">
        <v>1</v>
      </c>
      <c r="O76">
        <v>0</v>
      </c>
      <c r="P76">
        <v>0</v>
      </c>
      <c r="Q76">
        <v>0</v>
      </c>
      <c r="R76">
        <v>0</v>
      </c>
      <c r="S76">
        <v>1</v>
      </c>
      <c r="T76" t="s">
        <v>341</v>
      </c>
      <c r="U76" s="27">
        <f>IF(Questions!$D$7="Peu importe le secteur",1,IF(Questions!$D$7=Liste!C76,1,0))</f>
        <v>1</v>
      </c>
      <c r="V76" s="27">
        <f>IF(Questions!$D$8="Peu importe le département",1,IF(Questions!$D$8=Liste!E76,1,0))</f>
        <v>1</v>
      </c>
      <c r="W76" s="27">
        <f>IF(Questions!$D$9="Peu importe la carte IGN",1,IF(RIGHT(G76,6)=Questions!$D$9,1,IF(LEFT(G76,6)=Questions!$D$9,1,0)))</f>
        <v>1</v>
      </c>
      <c r="X76" s="27">
        <f>IF(Liste!AT76=0,1,IF(Questions!$D$12="précisément",IF(Liste!AU76=Liste!AT76,1,0),IF(Liste!AU76&gt;=Liste!AT76,1,0)))</f>
        <v>1</v>
      </c>
      <c r="Y76" s="27">
        <f>IF(Liste!AR76=0,1,IF(Questions!$D$13="précisément",IF(Liste!AS76=Liste!AR76,1,0),IF(Liste!AS76&gt;=Liste!AR76,1,0)))</f>
        <v>1</v>
      </c>
      <c r="Z76" s="27">
        <f>IF(Questions!$E$14=0,1,IF(Questions!$D$14="Au moins",Liste!AO76,IF(Questions!$D$14="Précisément",Liste!AP76,Liste!AQ76)))</f>
        <v>1</v>
      </c>
      <c r="AA76" s="27">
        <f>IF(Questions!$E$15=0,1,IF(Questions!$D$15="Au moins",Liste!AL76,IF(Questions!$D$15="Précisément",Liste!AM76,Liste!AN76)))</f>
        <v>1</v>
      </c>
      <c r="AB76" s="27">
        <f>IF(Questions!$E$16=0,1,IF(Questions!$D$16="Au moins",Liste!AI76,IF(Questions!$D$16="Précisément",Liste!AJ76,Liste!AK76)))</f>
        <v>1</v>
      </c>
      <c r="AC76" s="27">
        <f>IF(Questions!$D$19="Peu importe",1,IF(Liste!N76=1,1,0))</f>
        <v>1</v>
      </c>
      <c r="AD76" s="27">
        <f>IF(Questions!$D$20="Peu importe",1,IF(Liste!O76=1,1,0))</f>
        <v>1</v>
      </c>
      <c r="AE76" s="27">
        <f>IF(Questions!$D$21="Peu importe",1,IF(Liste!P76=1,1,0))</f>
        <v>1</v>
      </c>
      <c r="AF76" s="27">
        <f>IF(Questions!$D$22="Peu importe",1,IF(Liste!R76=1,1,0))</f>
        <v>1</v>
      </c>
      <c r="AG76" s="27">
        <f>IF(Questions!$D$23="Peu importe",1,IF(Liste!S76=1,1,0))</f>
        <v>1</v>
      </c>
      <c r="AH76" s="27">
        <f>IF(Questions!$D$24="Peu importe",1,IF(Liste!Q76=1,1,0))</f>
        <v>1</v>
      </c>
      <c r="AI76" s="27">
        <f>IF($L76&gt;=Questions!$E$16,1,0)</f>
        <v>1</v>
      </c>
      <c r="AJ76" s="27">
        <f>IF($L76=Questions!$E$16,1,0)</f>
        <v>0</v>
      </c>
      <c r="AK76" s="27">
        <f>IF($L76&lt;=Questions!$E$16,1,0)</f>
        <v>0</v>
      </c>
      <c r="AL76" s="27">
        <f>IF($K76&gt;=Questions!$E$15,1,0)</f>
        <v>1</v>
      </c>
      <c r="AM76" s="27">
        <f>IF($K76=Questions!$E$15,1,0)</f>
        <v>0</v>
      </c>
      <c r="AN76" s="27">
        <f>IF($K76&lt;=Questions!$E$15,1,0)</f>
        <v>0</v>
      </c>
      <c r="AO76" s="27">
        <f>IF($J76&gt;=Questions!$E$14,1,0)</f>
        <v>1</v>
      </c>
      <c r="AP76" s="27">
        <f>IF($J76=Questions!$E$14,1,0)</f>
        <v>0</v>
      </c>
      <c r="AQ76" s="27">
        <f>IF($J76&lt;=Questions!$E$14,1,0)</f>
        <v>0</v>
      </c>
      <c r="AR76" s="27">
        <f>IF(Questions!$E$13="peu importe le degré d'intérêt",0,LEFT(RIGHT(Questions!$E$13,4),1)*1)</f>
        <v>0</v>
      </c>
      <c r="AS76" s="27">
        <f t="shared" si="12"/>
        <v>4</v>
      </c>
      <c r="AT76" s="27">
        <f>IF(Questions!$E$12="peu importe le niveau",0,LEFT(RIGHT(Questions!$E$12,4),1)*1)</f>
        <v>0</v>
      </c>
      <c r="AU76" s="27">
        <f t="shared" si="13"/>
        <v>2</v>
      </c>
    </row>
    <row r="77" spans="1:47" x14ac:dyDescent="0.25">
      <c r="A77" s="27">
        <f t="shared" ref="A77:A79" si="14">U77*V77*W77*X77*Y77*Z77*AA77*AB77*AC77*AD77*AE77*AF77*AG77*AH77</f>
        <v>1</v>
      </c>
      <c r="B77" s="27">
        <f>IF(A77=0,0,1+MAX($B$2:B76))</f>
        <v>76</v>
      </c>
      <c r="C77" t="s">
        <v>30</v>
      </c>
      <c r="D77" t="s">
        <v>55</v>
      </c>
      <c r="E77" t="s">
        <v>234</v>
      </c>
      <c r="F77" t="s">
        <v>342</v>
      </c>
      <c r="G77" t="s">
        <v>64</v>
      </c>
      <c r="H77" t="s">
        <v>3</v>
      </c>
      <c r="I77" t="s">
        <v>11</v>
      </c>
      <c r="J77">
        <v>250</v>
      </c>
      <c r="K77">
        <v>2.5</v>
      </c>
      <c r="L77">
        <v>8</v>
      </c>
      <c r="M77" t="s">
        <v>6</v>
      </c>
      <c r="N77">
        <v>0</v>
      </c>
      <c r="O77">
        <v>1</v>
      </c>
      <c r="P77">
        <v>0</v>
      </c>
      <c r="Q77">
        <v>0</v>
      </c>
      <c r="R77">
        <v>0</v>
      </c>
      <c r="S77">
        <v>0</v>
      </c>
      <c r="T77" t="s">
        <v>345</v>
      </c>
      <c r="U77" s="27">
        <f>IF(Questions!$D$7="Peu importe le secteur",1,IF(Questions!$D$7=Liste!C77,1,0))</f>
        <v>1</v>
      </c>
      <c r="V77" s="27">
        <f>IF(Questions!$D$8="Peu importe le département",1,IF(Questions!$D$8=Liste!E77,1,0))</f>
        <v>1</v>
      </c>
      <c r="W77" s="27">
        <f>IF(Questions!$D$9="Peu importe la carte IGN",1,IF(RIGHT(G77,6)=Questions!$D$9,1,IF(LEFT(G77,6)=Questions!$D$9,1,0)))</f>
        <v>1</v>
      </c>
      <c r="X77" s="27">
        <f>IF(Liste!AT77=0,1,IF(Questions!$D$12="précisément",IF(Liste!AU77=Liste!AT77,1,0),IF(Liste!AU77&gt;=Liste!AT77,1,0)))</f>
        <v>1</v>
      </c>
      <c r="Y77" s="27">
        <f>IF(Liste!AR77=0,1,IF(Questions!$D$13="précisément",IF(Liste!AS77=Liste!AR77,1,0),IF(Liste!AS77&gt;=Liste!AR77,1,0)))</f>
        <v>1</v>
      </c>
      <c r="Z77" s="27">
        <f>IF(Questions!$E$14=0,1,IF(Questions!$D$14="Au moins",Liste!AO77,IF(Questions!$D$14="Précisément",Liste!AP77,Liste!AQ77)))</f>
        <v>1</v>
      </c>
      <c r="AA77" s="27">
        <f>IF(Questions!$E$15=0,1,IF(Questions!$D$15="Au moins",Liste!AL77,IF(Questions!$D$15="Précisément",Liste!AM77,Liste!AN77)))</f>
        <v>1</v>
      </c>
      <c r="AB77" s="27">
        <f>IF(Questions!$E$16=0,1,IF(Questions!$D$16="Au moins",Liste!AI77,IF(Questions!$D$16="Précisément",Liste!AJ77,Liste!AK77)))</f>
        <v>1</v>
      </c>
      <c r="AC77" s="27">
        <f>IF(Questions!$D$19="Peu importe",1,IF(Liste!N77=1,1,0))</f>
        <v>1</v>
      </c>
      <c r="AD77" s="27">
        <f>IF(Questions!$D$20="Peu importe",1,IF(Liste!O77=1,1,0))</f>
        <v>1</v>
      </c>
      <c r="AE77" s="27">
        <f>IF(Questions!$D$21="Peu importe",1,IF(Liste!P77=1,1,0))</f>
        <v>1</v>
      </c>
      <c r="AF77" s="27">
        <f>IF(Questions!$D$22="Peu importe",1,IF(Liste!R77=1,1,0))</f>
        <v>1</v>
      </c>
      <c r="AG77" s="27">
        <f>IF(Questions!$D$23="Peu importe",1,IF(Liste!S77=1,1,0))</f>
        <v>1</v>
      </c>
      <c r="AH77" s="27">
        <f>IF(Questions!$D$24="Peu importe",1,IF(Liste!Q77=1,1,0))</f>
        <v>1</v>
      </c>
      <c r="AI77" s="27">
        <f>IF($L77&gt;=Questions!$E$16,1,0)</f>
        <v>1</v>
      </c>
      <c r="AJ77" s="27">
        <f>IF($L77=Questions!$E$16,1,0)</f>
        <v>0</v>
      </c>
      <c r="AK77" s="27">
        <f>IF($L77&lt;=Questions!$E$16,1,0)</f>
        <v>0</v>
      </c>
      <c r="AL77" s="27">
        <f>IF($K77&gt;=Questions!$E$15,1,0)</f>
        <v>1</v>
      </c>
      <c r="AM77" s="27">
        <f>IF($K77=Questions!$E$15,1,0)</f>
        <v>0</v>
      </c>
      <c r="AN77" s="27">
        <f>IF($K77&lt;=Questions!$E$15,1,0)</f>
        <v>0</v>
      </c>
      <c r="AO77" s="27">
        <f>IF($J77&gt;=Questions!$E$14,1,0)</f>
        <v>1</v>
      </c>
      <c r="AP77" s="27">
        <f>IF($J77=Questions!$E$14,1,0)</f>
        <v>0</v>
      </c>
      <c r="AQ77" s="27">
        <f>IF($J77&lt;=Questions!$E$14,1,0)</f>
        <v>0</v>
      </c>
      <c r="AR77" s="27">
        <f>IF(Questions!$E$13="peu importe le degré d'intérêt",0,LEFT(RIGHT(Questions!$E$13,4),1)*1)</f>
        <v>0</v>
      </c>
      <c r="AS77" s="27">
        <f t="shared" ref="AS77:AS87" si="15">LEFT(RIGHT(I77,4),1)*1</f>
        <v>3</v>
      </c>
      <c r="AT77" s="27">
        <f>IF(Questions!$E$12="peu importe le niveau",0,LEFT(RIGHT(Questions!$E$12,4),1)*1)</f>
        <v>0</v>
      </c>
      <c r="AU77" s="27">
        <f t="shared" ref="AU77:AU87" si="16">LEFT(RIGHT(H77,4),1)*1</f>
        <v>2</v>
      </c>
    </row>
    <row r="78" spans="1:47" x14ac:dyDescent="0.25">
      <c r="A78" s="27">
        <f t="shared" si="14"/>
        <v>1</v>
      </c>
      <c r="B78" s="27">
        <f>IF(A78=0,0,1+MAX($B$2:B77))</f>
        <v>77</v>
      </c>
      <c r="C78" t="s">
        <v>0</v>
      </c>
      <c r="D78" t="s">
        <v>18</v>
      </c>
      <c r="E78" t="s">
        <v>234</v>
      </c>
      <c r="F78" t="s">
        <v>343</v>
      </c>
      <c r="G78" t="s">
        <v>13</v>
      </c>
      <c r="H78" t="s">
        <v>3</v>
      </c>
      <c r="I78" t="s">
        <v>11</v>
      </c>
      <c r="J78">
        <v>300</v>
      </c>
      <c r="K78">
        <v>3</v>
      </c>
      <c r="L78">
        <v>11</v>
      </c>
      <c r="M78" t="s">
        <v>6</v>
      </c>
      <c r="N78">
        <v>1</v>
      </c>
      <c r="O78">
        <v>1</v>
      </c>
      <c r="P78">
        <v>0</v>
      </c>
      <c r="Q78">
        <v>0</v>
      </c>
      <c r="R78">
        <v>0</v>
      </c>
      <c r="S78">
        <v>0</v>
      </c>
      <c r="T78" t="s">
        <v>346</v>
      </c>
      <c r="U78" s="27">
        <f>IF(Questions!$D$7="Peu importe le secteur",1,IF(Questions!$D$7=Liste!C78,1,0))</f>
        <v>1</v>
      </c>
      <c r="V78" s="27">
        <f>IF(Questions!$D$8="Peu importe le département",1,IF(Questions!$D$8=Liste!E78,1,0))</f>
        <v>1</v>
      </c>
      <c r="W78" s="27">
        <f>IF(Questions!$D$9="Peu importe la carte IGN",1,IF(RIGHT(G78,6)=Questions!$D$9,1,IF(LEFT(G78,6)=Questions!$D$9,1,0)))</f>
        <v>1</v>
      </c>
      <c r="X78" s="27">
        <f>IF(Liste!AT78=0,1,IF(Questions!$D$12="précisément",IF(Liste!AU78=Liste!AT78,1,0),IF(Liste!AU78&gt;=Liste!AT78,1,0)))</f>
        <v>1</v>
      </c>
      <c r="Y78" s="27">
        <f>IF(Liste!AR78=0,1,IF(Questions!$D$13="précisément",IF(Liste!AS78=Liste!AR78,1,0),IF(Liste!AS78&gt;=Liste!AR78,1,0)))</f>
        <v>1</v>
      </c>
      <c r="Z78" s="27">
        <f>IF(Questions!$E$14=0,1,IF(Questions!$D$14="Au moins",Liste!AO78,IF(Questions!$D$14="Précisément",Liste!AP78,Liste!AQ78)))</f>
        <v>1</v>
      </c>
      <c r="AA78" s="27">
        <f>IF(Questions!$E$15=0,1,IF(Questions!$D$15="Au moins",Liste!AL78,IF(Questions!$D$15="Précisément",Liste!AM78,Liste!AN78)))</f>
        <v>1</v>
      </c>
      <c r="AB78" s="27">
        <f>IF(Questions!$E$16=0,1,IF(Questions!$D$16="Au moins",Liste!AI78,IF(Questions!$D$16="Précisément",Liste!AJ78,Liste!AK78)))</f>
        <v>1</v>
      </c>
      <c r="AC78" s="27">
        <f>IF(Questions!$D$19="Peu importe",1,IF(Liste!N78=1,1,0))</f>
        <v>1</v>
      </c>
      <c r="AD78" s="27">
        <f>IF(Questions!$D$20="Peu importe",1,IF(Liste!O78=1,1,0))</f>
        <v>1</v>
      </c>
      <c r="AE78" s="27">
        <f>IF(Questions!$D$21="Peu importe",1,IF(Liste!P78=1,1,0))</f>
        <v>1</v>
      </c>
      <c r="AF78" s="27">
        <f>IF(Questions!$D$22="Peu importe",1,IF(Liste!R78=1,1,0))</f>
        <v>1</v>
      </c>
      <c r="AG78" s="27">
        <f>IF(Questions!$D$23="Peu importe",1,IF(Liste!S78=1,1,0))</f>
        <v>1</v>
      </c>
      <c r="AH78" s="27">
        <f>IF(Questions!$D$24="Peu importe",1,IF(Liste!Q78=1,1,0))</f>
        <v>1</v>
      </c>
      <c r="AI78" s="27">
        <f>IF($L78&gt;=Questions!$E$16,1,0)</f>
        <v>1</v>
      </c>
      <c r="AJ78" s="27">
        <f>IF($L78=Questions!$E$16,1,0)</f>
        <v>0</v>
      </c>
      <c r="AK78" s="27">
        <f>IF($L78&lt;=Questions!$E$16,1,0)</f>
        <v>0</v>
      </c>
      <c r="AL78" s="27">
        <f>IF($K78&gt;=Questions!$E$15,1,0)</f>
        <v>1</v>
      </c>
      <c r="AM78" s="27">
        <f>IF($K78=Questions!$E$15,1,0)</f>
        <v>0</v>
      </c>
      <c r="AN78" s="27">
        <f>IF($K78&lt;=Questions!$E$15,1,0)</f>
        <v>0</v>
      </c>
      <c r="AO78" s="27">
        <f>IF($J78&gt;=Questions!$E$14,1,0)</f>
        <v>1</v>
      </c>
      <c r="AP78" s="27">
        <f>IF($J78=Questions!$E$14,1,0)</f>
        <v>0</v>
      </c>
      <c r="AQ78" s="27">
        <f>IF($J78&lt;=Questions!$E$14,1,0)</f>
        <v>0</v>
      </c>
      <c r="AR78" s="27">
        <f>IF(Questions!$E$13="peu importe le degré d'intérêt",0,LEFT(RIGHT(Questions!$E$13,4),1)*1)</f>
        <v>0</v>
      </c>
      <c r="AS78" s="27">
        <f t="shared" si="15"/>
        <v>3</v>
      </c>
      <c r="AT78" s="27">
        <f>IF(Questions!$E$12="peu importe le niveau",0,LEFT(RIGHT(Questions!$E$12,4),1)*1)</f>
        <v>0</v>
      </c>
      <c r="AU78" s="27">
        <f t="shared" si="16"/>
        <v>2</v>
      </c>
    </row>
    <row r="79" spans="1:47" x14ac:dyDescent="0.25">
      <c r="A79" s="27">
        <f t="shared" si="14"/>
        <v>1</v>
      </c>
      <c r="B79" s="27">
        <f>IF(A79=0,0,1+MAX($B$2:B78))</f>
        <v>78</v>
      </c>
      <c r="C79" t="s">
        <v>110</v>
      </c>
      <c r="D79" t="s">
        <v>347</v>
      </c>
      <c r="E79" t="s">
        <v>236</v>
      </c>
      <c r="F79" t="s">
        <v>344</v>
      </c>
      <c r="G79" t="s">
        <v>320</v>
      </c>
      <c r="H79" t="s">
        <v>10</v>
      </c>
      <c r="I79" t="s">
        <v>11</v>
      </c>
      <c r="J79">
        <v>650</v>
      </c>
      <c r="K79">
        <v>4.5</v>
      </c>
      <c r="L79">
        <v>12</v>
      </c>
      <c r="M79" t="s">
        <v>6</v>
      </c>
      <c r="N79">
        <v>1</v>
      </c>
      <c r="O79">
        <v>0</v>
      </c>
      <c r="P79">
        <v>0</v>
      </c>
      <c r="Q79">
        <v>1</v>
      </c>
      <c r="R79">
        <v>1</v>
      </c>
      <c r="S79">
        <v>0</v>
      </c>
      <c r="T79" t="s">
        <v>348</v>
      </c>
      <c r="U79" s="27">
        <f>IF(Questions!$D$7="Peu importe le secteur",1,IF(Questions!$D$7=Liste!C79,1,0))</f>
        <v>1</v>
      </c>
      <c r="V79" s="27">
        <f>IF(Questions!$D$8="Peu importe le département",1,IF(Questions!$D$8=Liste!E79,1,0))</f>
        <v>1</v>
      </c>
      <c r="W79" s="27">
        <f>IF(Questions!$D$9="Peu importe la carte IGN",1,IF(RIGHT(G79,6)=Questions!$D$9,1,IF(LEFT(G79,6)=Questions!$D$9,1,0)))</f>
        <v>1</v>
      </c>
      <c r="X79" s="27">
        <f>IF(Liste!AT79=0,1,IF(Questions!$D$12="précisément",IF(Liste!AU79=Liste!AT79,1,0),IF(Liste!AU79&gt;=Liste!AT79,1,0)))</f>
        <v>1</v>
      </c>
      <c r="Y79" s="27">
        <f>IF(Liste!AR79=0,1,IF(Questions!$D$13="précisément",IF(Liste!AS79=Liste!AR79,1,0),IF(Liste!AS79&gt;=Liste!AR79,1,0)))</f>
        <v>1</v>
      </c>
      <c r="Z79" s="27">
        <f>IF(Questions!$E$14=0,1,IF(Questions!$D$14="Au moins",Liste!AO79,IF(Questions!$D$14="Précisément",Liste!AP79,Liste!AQ79)))</f>
        <v>1</v>
      </c>
      <c r="AA79" s="27">
        <f>IF(Questions!$E$15=0,1,IF(Questions!$D$15="Au moins",Liste!AL79,IF(Questions!$D$15="Précisément",Liste!AM79,Liste!AN79)))</f>
        <v>1</v>
      </c>
      <c r="AB79" s="27">
        <f>IF(Questions!$E$16=0,1,IF(Questions!$D$16="Au moins",Liste!AI79,IF(Questions!$D$16="Précisément",Liste!AJ79,Liste!AK79)))</f>
        <v>1</v>
      </c>
      <c r="AC79" s="27">
        <f>IF(Questions!$D$19="Peu importe",1,IF(Liste!N79=1,1,0))</f>
        <v>1</v>
      </c>
      <c r="AD79" s="27">
        <f>IF(Questions!$D$20="Peu importe",1,IF(Liste!O79=1,1,0))</f>
        <v>1</v>
      </c>
      <c r="AE79" s="27">
        <f>IF(Questions!$D$21="Peu importe",1,IF(Liste!P79=1,1,0))</f>
        <v>1</v>
      </c>
      <c r="AF79" s="27">
        <f>IF(Questions!$D$22="Peu importe",1,IF(Liste!R79=1,1,0))</f>
        <v>1</v>
      </c>
      <c r="AG79" s="27">
        <f>IF(Questions!$D$23="Peu importe",1,IF(Liste!S79=1,1,0))</f>
        <v>1</v>
      </c>
      <c r="AH79" s="27">
        <f>IF(Questions!$D$24="Peu importe",1,IF(Liste!Q79=1,1,0))</f>
        <v>1</v>
      </c>
      <c r="AI79" s="27">
        <f>IF($L79&gt;=Questions!$E$16,1,0)</f>
        <v>1</v>
      </c>
      <c r="AJ79" s="27">
        <f>IF($L79=Questions!$E$16,1,0)</f>
        <v>0</v>
      </c>
      <c r="AK79" s="27">
        <f>IF($L79&lt;=Questions!$E$16,1,0)</f>
        <v>0</v>
      </c>
      <c r="AL79" s="27">
        <f>IF($K79&gt;=Questions!$E$15,1,0)</f>
        <v>1</v>
      </c>
      <c r="AM79" s="27">
        <f>IF($K79=Questions!$E$15,1,0)</f>
        <v>0</v>
      </c>
      <c r="AN79" s="27">
        <f>IF($K79&lt;=Questions!$E$15,1,0)</f>
        <v>0</v>
      </c>
      <c r="AO79" s="27">
        <f>IF($J79&gt;=Questions!$E$14,1,0)</f>
        <v>1</v>
      </c>
      <c r="AP79" s="27">
        <f>IF($J79=Questions!$E$14,1,0)</f>
        <v>0</v>
      </c>
      <c r="AQ79" s="27">
        <f>IF($J79&lt;=Questions!$E$14,1,0)</f>
        <v>0</v>
      </c>
      <c r="AR79" s="27">
        <f>IF(Questions!$E$13="peu importe le degré d'intérêt",0,LEFT(RIGHT(Questions!$E$13,4),1)*1)</f>
        <v>0</v>
      </c>
      <c r="AS79" s="27">
        <f t="shared" si="15"/>
        <v>3</v>
      </c>
      <c r="AT79" s="27">
        <f>IF(Questions!$E$12="peu importe le niveau",0,LEFT(RIGHT(Questions!$E$12,4),1)*1)</f>
        <v>0</v>
      </c>
      <c r="AU79" s="27">
        <f t="shared" si="16"/>
        <v>3</v>
      </c>
    </row>
    <row r="80" spans="1:47" x14ac:dyDescent="0.25">
      <c r="A80" s="27">
        <f t="shared" ref="A80:A87" si="17">U80*V80*W80*X80*Y80*Z80*AA80*AB80*AC80*AD80*AE80*AF80*AG80*AH80</f>
        <v>1</v>
      </c>
      <c r="B80" s="27">
        <f>IF(A80=0,0,1+MAX($B$2:B79))</f>
        <v>79</v>
      </c>
      <c r="C80" t="s">
        <v>349</v>
      </c>
      <c r="D80" t="s">
        <v>351</v>
      </c>
      <c r="E80" t="s">
        <v>236</v>
      </c>
      <c r="F80" t="s">
        <v>352</v>
      </c>
      <c r="G80" t="s">
        <v>132</v>
      </c>
      <c r="H80" t="s">
        <v>3</v>
      </c>
      <c r="I80" t="s">
        <v>5</v>
      </c>
      <c r="J80">
        <v>700</v>
      </c>
      <c r="K80">
        <v>8</v>
      </c>
      <c r="L80">
        <v>18</v>
      </c>
      <c r="M80" t="s">
        <v>6</v>
      </c>
      <c r="N80">
        <v>1</v>
      </c>
      <c r="O80">
        <v>0</v>
      </c>
      <c r="P80">
        <v>1</v>
      </c>
      <c r="Q80">
        <v>0</v>
      </c>
      <c r="R80">
        <v>0</v>
      </c>
      <c r="S80">
        <v>0</v>
      </c>
      <c r="T80" t="s">
        <v>353</v>
      </c>
      <c r="U80" s="27">
        <f>IF(Questions!$D$7="Peu importe le secteur",1,IF(Questions!$D$7=Liste!C80,1,0))</f>
        <v>1</v>
      </c>
      <c r="V80" s="27">
        <f>IF(Questions!$D$8="Peu importe le département",1,IF(Questions!$D$8=Liste!E80,1,0))</f>
        <v>1</v>
      </c>
      <c r="W80" s="27">
        <f>IF(Questions!$D$9="Peu importe la carte IGN",1,IF(RIGHT(G80,6)=Questions!$D$9,1,IF(LEFT(G80,6)=Questions!$D$9,1,0)))</f>
        <v>1</v>
      </c>
      <c r="X80" s="27">
        <f>IF(Liste!AT80=0,1,IF(Questions!$D$12="précisément",IF(Liste!AU80=Liste!AT80,1,0),IF(Liste!AU80&gt;=Liste!AT80,1,0)))</f>
        <v>1</v>
      </c>
      <c r="Y80" s="27">
        <f>IF(Liste!AR80=0,1,IF(Questions!$D$13="précisément",IF(Liste!AS80=Liste!AR80,1,0),IF(Liste!AS80&gt;=Liste!AR80,1,0)))</f>
        <v>1</v>
      </c>
      <c r="Z80" s="27">
        <f>IF(Questions!$E$14=0,1,IF(Questions!$D$14="Au moins",Liste!AO80,IF(Questions!$D$14="Précisément",Liste!AP80,Liste!AQ80)))</f>
        <v>1</v>
      </c>
      <c r="AA80" s="27">
        <f>IF(Questions!$E$15=0,1,IF(Questions!$D$15="Au moins",Liste!AL80,IF(Questions!$D$15="Précisément",Liste!AM80,Liste!AN80)))</f>
        <v>1</v>
      </c>
      <c r="AB80" s="27">
        <f>IF(Questions!$E$16=0,1,IF(Questions!$D$16="Au moins",Liste!AI80,IF(Questions!$D$16="Précisément",Liste!AJ80,Liste!AK80)))</f>
        <v>1</v>
      </c>
      <c r="AC80" s="27">
        <f>IF(Questions!$D$19="Peu importe",1,IF(Liste!N80=1,1,0))</f>
        <v>1</v>
      </c>
      <c r="AD80" s="27">
        <f>IF(Questions!$D$20="Peu importe",1,IF(Liste!O80=1,1,0))</f>
        <v>1</v>
      </c>
      <c r="AE80" s="27">
        <f>IF(Questions!$D$21="Peu importe",1,IF(Liste!P80=1,1,0))</f>
        <v>1</v>
      </c>
      <c r="AF80" s="27">
        <f>IF(Questions!$D$22="Peu importe",1,IF(Liste!R80=1,1,0))</f>
        <v>1</v>
      </c>
      <c r="AG80" s="27">
        <f>IF(Questions!$D$23="Peu importe",1,IF(Liste!S80=1,1,0))</f>
        <v>1</v>
      </c>
      <c r="AH80" s="27">
        <f>IF(Questions!$D$24="Peu importe",1,IF(Liste!Q80=1,1,0))</f>
        <v>1</v>
      </c>
      <c r="AI80" s="27">
        <f>IF($L80&gt;=Questions!$E$16,1,0)</f>
        <v>1</v>
      </c>
      <c r="AJ80" s="27">
        <f>IF($L80=Questions!$E$16,1,0)</f>
        <v>0</v>
      </c>
      <c r="AK80" s="27">
        <f>IF($L80&lt;=Questions!$E$16,1,0)</f>
        <v>0</v>
      </c>
      <c r="AL80" s="27">
        <f>IF($K80&gt;=Questions!$E$15,1,0)</f>
        <v>1</v>
      </c>
      <c r="AM80" s="27">
        <f>IF($K80=Questions!$E$15,1,0)</f>
        <v>0</v>
      </c>
      <c r="AN80" s="27">
        <f>IF($K80&lt;=Questions!$E$15,1,0)</f>
        <v>0</v>
      </c>
      <c r="AO80" s="27">
        <f>IF($J80&gt;=Questions!$E$14,1,0)</f>
        <v>1</v>
      </c>
      <c r="AP80" s="27">
        <f>IF($J80=Questions!$E$14,1,0)</f>
        <v>0</v>
      </c>
      <c r="AQ80" s="27">
        <f>IF($J80&lt;=Questions!$E$14,1,0)</f>
        <v>0</v>
      </c>
      <c r="AR80" s="27">
        <f>IF(Questions!$E$13="peu importe le degré d'intérêt",0,LEFT(RIGHT(Questions!$E$13,4),1)*1)</f>
        <v>0</v>
      </c>
      <c r="AS80" s="27">
        <f t="shared" si="15"/>
        <v>4</v>
      </c>
      <c r="AT80" s="27">
        <f>IF(Questions!$E$12="peu importe le niveau",0,LEFT(RIGHT(Questions!$E$12,4),1)*1)</f>
        <v>0</v>
      </c>
      <c r="AU80" s="27">
        <f t="shared" si="16"/>
        <v>2</v>
      </c>
    </row>
    <row r="81" spans="1:47" x14ac:dyDescent="0.25">
      <c r="A81" s="27">
        <f t="shared" si="17"/>
        <v>1</v>
      </c>
      <c r="B81" s="27">
        <f>IF(A81=0,0,1+MAX($B$2:B80))</f>
        <v>80</v>
      </c>
      <c r="C81" t="s">
        <v>349</v>
      </c>
      <c r="D81" t="s">
        <v>355</v>
      </c>
      <c r="E81" t="s">
        <v>236</v>
      </c>
      <c r="F81" t="s">
        <v>354</v>
      </c>
      <c r="G81" t="s">
        <v>356</v>
      </c>
      <c r="H81" t="s">
        <v>357</v>
      </c>
      <c r="I81" t="s">
        <v>17</v>
      </c>
      <c r="J81">
        <v>2450</v>
      </c>
      <c r="K81">
        <v>18</v>
      </c>
      <c r="L81">
        <v>53</v>
      </c>
      <c r="M81" t="s">
        <v>6</v>
      </c>
      <c r="N81">
        <v>1</v>
      </c>
      <c r="O81">
        <v>0</v>
      </c>
      <c r="P81">
        <v>1</v>
      </c>
      <c r="Q81">
        <v>0</v>
      </c>
      <c r="R81">
        <v>0</v>
      </c>
      <c r="S81">
        <v>1</v>
      </c>
      <c r="T81" t="s">
        <v>358</v>
      </c>
      <c r="U81" s="27">
        <f>IF(Questions!$D$7="Peu importe le secteur",1,IF(Questions!$D$7=Liste!C81,1,0))</f>
        <v>1</v>
      </c>
      <c r="V81" s="27">
        <f>IF(Questions!$D$8="Peu importe le département",1,IF(Questions!$D$8=Liste!E81,1,0))</f>
        <v>1</v>
      </c>
      <c r="W81" s="27">
        <f>IF(Questions!$D$9="Peu importe la carte IGN",1,IF(RIGHT(G81,6)=Questions!$D$9,1,IF(LEFT(G81,6)=Questions!$D$9,1,0)))</f>
        <v>1</v>
      </c>
      <c r="X81" s="27">
        <f>IF(Liste!AT81=0,1,IF(Questions!$D$12="précisément",IF(Liste!AU81=Liste!AT81,1,0),IF(Liste!AU81&gt;=Liste!AT81,1,0)))</f>
        <v>1</v>
      </c>
      <c r="Y81" s="27">
        <f>IF(Liste!AR81=0,1,IF(Questions!$D$13="précisément",IF(Liste!AS81=Liste!AR81,1,0),IF(Liste!AS81&gt;=Liste!AR81,1,0)))</f>
        <v>1</v>
      </c>
      <c r="Z81" s="27">
        <f>IF(Questions!$E$14=0,1,IF(Questions!$D$14="Au moins",Liste!AO81,IF(Questions!$D$14="Précisément",Liste!AP81,Liste!AQ81)))</f>
        <v>1</v>
      </c>
      <c r="AA81" s="27">
        <f>IF(Questions!$E$15=0,1,IF(Questions!$D$15="Au moins",Liste!AL81,IF(Questions!$D$15="Précisément",Liste!AM81,Liste!AN81)))</f>
        <v>1</v>
      </c>
      <c r="AB81" s="27">
        <f>IF(Questions!$E$16=0,1,IF(Questions!$D$16="Au moins",Liste!AI81,IF(Questions!$D$16="Précisément",Liste!AJ81,Liste!AK81)))</f>
        <v>1</v>
      </c>
      <c r="AC81" s="27">
        <f>IF(Questions!$D$19="Peu importe",1,IF(Liste!N81=1,1,0))</f>
        <v>1</v>
      </c>
      <c r="AD81" s="27">
        <f>IF(Questions!$D$20="Peu importe",1,IF(Liste!O81=1,1,0))</f>
        <v>1</v>
      </c>
      <c r="AE81" s="27">
        <f>IF(Questions!$D$21="Peu importe",1,IF(Liste!P81=1,1,0))</f>
        <v>1</v>
      </c>
      <c r="AF81" s="27">
        <f>IF(Questions!$D$22="Peu importe",1,IF(Liste!R81=1,1,0))</f>
        <v>1</v>
      </c>
      <c r="AG81" s="27">
        <f>IF(Questions!$D$23="Peu importe",1,IF(Liste!S81=1,1,0))</f>
        <v>1</v>
      </c>
      <c r="AH81" s="27">
        <f>IF(Questions!$D$24="Peu importe",1,IF(Liste!Q81=1,1,0))</f>
        <v>1</v>
      </c>
      <c r="AI81" s="27">
        <f>IF($L81&gt;=Questions!$E$16,1,0)</f>
        <v>1</v>
      </c>
      <c r="AJ81" s="27">
        <f>IF($L81=Questions!$E$16,1,0)</f>
        <v>0</v>
      </c>
      <c r="AK81" s="27">
        <f>IF($L81&lt;=Questions!$E$16,1,0)</f>
        <v>0</v>
      </c>
      <c r="AL81" s="27">
        <f>IF($K81&gt;=Questions!$E$15,1,0)</f>
        <v>1</v>
      </c>
      <c r="AM81" s="27">
        <f>IF($K81=Questions!$E$15,1,0)</f>
        <v>0</v>
      </c>
      <c r="AN81" s="27">
        <f>IF($K81&lt;=Questions!$E$15,1,0)</f>
        <v>0</v>
      </c>
      <c r="AO81" s="27">
        <f>IF($J81&gt;=Questions!$E$14,1,0)</f>
        <v>1</v>
      </c>
      <c r="AP81" s="27">
        <f>IF($J81=Questions!$E$14,1,0)</f>
        <v>0</v>
      </c>
      <c r="AQ81" s="27">
        <f>IF($J81&lt;=Questions!$E$14,1,0)</f>
        <v>0</v>
      </c>
      <c r="AR81" s="27">
        <f>IF(Questions!$E$13="peu importe le degré d'intérêt",0,LEFT(RIGHT(Questions!$E$13,4),1)*1)</f>
        <v>0</v>
      </c>
      <c r="AS81" s="27">
        <f t="shared" si="15"/>
        <v>5</v>
      </c>
      <c r="AT81" s="27">
        <f>IF(Questions!$E$12="peu importe le niveau",0,LEFT(RIGHT(Questions!$E$12,4),1)*1)</f>
        <v>0</v>
      </c>
      <c r="AU81" s="27">
        <f t="shared" si="16"/>
        <v>5</v>
      </c>
    </row>
    <row r="82" spans="1:47" x14ac:dyDescent="0.25">
      <c r="A82" s="27">
        <f t="shared" si="17"/>
        <v>1</v>
      </c>
      <c r="B82" s="27">
        <f>IF(A82=0,0,1+MAX($B$2:B81))</f>
        <v>81</v>
      </c>
      <c r="C82" t="s">
        <v>349</v>
      </c>
      <c r="D82" t="s">
        <v>359</v>
      </c>
      <c r="E82" t="s">
        <v>236</v>
      </c>
      <c r="F82" t="s">
        <v>360</v>
      </c>
      <c r="G82" t="s">
        <v>361</v>
      </c>
      <c r="H82" t="s">
        <v>15</v>
      </c>
      <c r="I82" t="s">
        <v>17</v>
      </c>
      <c r="J82">
        <v>2150</v>
      </c>
      <c r="K82">
        <v>18.5</v>
      </c>
      <c r="L82">
        <v>43</v>
      </c>
      <c r="M82" t="s">
        <v>6</v>
      </c>
      <c r="N82">
        <v>1</v>
      </c>
      <c r="O82">
        <v>0</v>
      </c>
      <c r="P82">
        <v>1</v>
      </c>
      <c r="Q82">
        <v>0</v>
      </c>
      <c r="R82">
        <v>0</v>
      </c>
      <c r="S82">
        <v>1</v>
      </c>
      <c r="T82" t="s">
        <v>362</v>
      </c>
      <c r="U82" s="27">
        <f>IF(Questions!$D$7="Peu importe le secteur",1,IF(Questions!$D$7=Liste!C82,1,0))</f>
        <v>1</v>
      </c>
      <c r="V82" s="27">
        <f>IF(Questions!$D$8="Peu importe le département",1,IF(Questions!$D$8=Liste!E82,1,0))</f>
        <v>1</v>
      </c>
      <c r="W82" s="27">
        <f>IF(Questions!$D$9="Peu importe la carte IGN",1,IF(RIGHT(G82,6)=Questions!$D$9,1,IF(LEFT(G82,6)=Questions!$D$9,1,0)))</f>
        <v>1</v>
      </c>
      <c r="X82" s="27">
        <f>IF(Liste!AT82=0,1,IF(Questions!$D$12="précisément",IF(Liste!AU82=Liste!AT82,1,0),IF(Liste!AU82&gt;=Liste!AT82,1,0)))</f>
        <v>1</v>
      </c>
      <c r="Y82" s="27">
        <f>IF(Liste!AR82=0,1,IF(Questions!$D$13="précisément",IF(Liste!AS82=Liste!AR82,1,0),IF(Liste!AS82&gt;=Liste!AR82,1,0)))</f>
        <v>1</v>
      </c>
      <c r="Z82" s="27">
        <f>IF(Questions!$E$14=0,1,IF(Questions!$D$14="Au moins",Liste!AO82,IF(Questions!$D$14="Précisément",Liste!AP82,Liste!AQ82)))</f>
        <v>1</v>
      </c>
      <c r="AA82" s="27">
        <f>IF(Questions!$E$15=0,1,IF(Questions!$D$15="Au moins",Liste!AL82,IF(Questions!$D$15="Précisément",Liste!AM82,Liste!AN82)))</f>
        <v>1</v>
      </c>
      <c r="AB82" s="27">
        <f>IF(Questions!$E$16=0,1,IF(Questions!$D$16="Au moins",Liste!AI82,IF(Questions!$D$16="Précisément",Liste!AJ82,Liste!AK82)))</f>
        <v>1</v>
      </c>
      <c r="AC82" s="27">
        <f>IF(Questions!$D$19="Peu importe",1,IF(Liste!N82=1,1,0))</f>
        <v>1</v>
      </c>
      <c r="AD82" s="27">
        <f>IF(Questions!$D$20="Peu importe",1,IF(Liste!O82=1,1,0))</f>
        <v>1</v>
      </c>
      <c r="AE82" s="27">
        <f>IF(Questions!$D$21="Peu importe",1,IF(Liste!P82=1,1,0))</f>
        <v>1</v>
      </c>
      <c r="AF82" s="27">
        <f>IF(Questions!$D$22="Peu importe",1,IF(Liste!R82=1,1,0))</f>
        <v>1</v>
      </c>
      <c r="AG82" s="27">
        <f>IF(Questions!$D$23="Peu importe",1,IF(Liste!S82=1,1,0))</f>
        <v>1</v>
      </c>
      <c r="AH82" s="27">
        <f>IF(Questions!$D$24="Peu importe",1,IF(Liste!Q82=1,1,0))</f>
        <v>1</v>
      </c>
      <c r="AI82" s="27">
        <f>IF($L82&gt;=Questions!$E$16,1,0)</f>
        <v>1</v>
      </c>
      <c r="AJ82" s="27">
        <f>IF($L82=Questions!$E$16,1,0)</f>
        <v>0</v>
      </c>
      <c r="AK82" s="27">
        <f>IF($L82&lt;=Questions!$E$16,1,0)</f>
        <v>0</v>
      </c>
      <c r="AL82" s="27">
        <f>IF($K82&gt;=Questions!$E$15,1,0)</f>
        <v>1</v>
      </c>
      <c r="AM82" s="27">
        <f>IF($K82=Questions!$E$15,1,0)</f>
        <v>0</v>
      </c>
      <c r="AN82" s="27">
        <f>IF($K82&lt;=Questions!$E$15,1,0)</f>
        <v>0</v>
      </c>
      <c r="AO82" s="27">
        <f>IF($J82&gt;=Questions!$E$14,1,0)</f>
        <v>1</v>
      </c>
      <c r="AP82" s="27">
        <f>IF($J82=Questions!$E$14,1,0)</f>
        <v>0</v>
      </c>
      <c r="AQ82" s="27">
        <f>IF($J82&lt;=Questions!$E$14,1,0)</f>
        <v>0</v>
      </c>
      <c r="AR82" s="27">
        <f>IF(Questions!$E$13="peu importe le degré d'intérêt",0,LEFT(RIGHT(Questions!$E$13,4),1)*1)</f>
        <v>0</v>
      </c>
      <c r="AS82" s="27">
        <f t="shared" si="15"/>
        <v>5</v>
      </c>
      <c r="AT82" s="27">
        <f>IF(Questions!$E$12="peu importe le niveau",0,LEFT(RIGHT(Questions!$E$12,4),1)*1)</f>
        <v>0</v>
      </c>
      <c r="AU82" s="27">
        <f t="shared" si="16"/>
        <v>4</v>
      </c>
    </row>
    <row r="83" spans="1:47" x14ac:dyDescent="0.25">
      <c r="A83" s="27">
        <f t="shared" si="17"/>
        <v>1</v>
      </c>
      <c r="B83" s="27">
        <f>IF(A83=0,0,1+MAX($B$2:B82))</f>
        <v>82</v>
      </c>
      <c r="C83" t="s">
        <v>349</v>
      </c>
      <c r="D83" t="s">
        <v>365</v>
      </c>
      <c r="E83" t="s">
        <v>236</v>
      </c>
      <c r="F83" t="s">
        <v>363</v>
      </c>
      <c r="G83" t="s">
        <v>364</v>
      </c>
      <c r="H83" t="s">
        <v>357</v>
      </c>
      <c r="I83" t="s">
        <v>17</v>
      </c>
      <c r="J83">
        <v>2600</v>
      </c>
      <c r="K83">
        <v>22</v>
      </c>
      <c r="L83">
        <v>42</v>
      </c>
      <c r="M83" t="s">
        <v>6</v>
      </c>
      <c r="N83">
        <v>1</v>
      </c>
      <c r="O83">
        <v>0</v>
      </c>
      <c r="P83">
        <v>1</v>
      </c>
      <c r="Q83">
        <v>1</v>
      </c>
      <c r="R83">
        <v>0</v>
      </c>
      <c r="S83">
        <v>1</v>
      </c>
      <c r="T83" t="s">
        <v>366</v>
      </c>
      <c r="U83" s="27">
        <f>IF(Questions!$D$7="Peu importe le secteur",1,IF(Questions!$D$7=Liste!C83,1,0))</f>
        <v>1</v>
      </c>
      <c r="V83" s="27">
        <f>IF(Questions!$D$8="Peu importe le département",1,IF(Questions!$D$8=Liste!E83,1,0))</f>
        <v>1</v>
      </c>
      <c r="W83" s="27">
        <f>IF(Questions!$D$9="Peu importe la carte IGN",1,IF(RIGHT(G83,6)=Questions!$D$9,1,IF(LEFT(G83,6)=Questions!$D$9,1,0)))</f>
        <v>1</v>
      </c>
      <c r="X83" s="27">
        <f>IF(Liste!AT83=0,1,IF(Questions!$D$12="précisément",IF(Liste!AU83=Liste!AT83,1,0),IF(Liste!AU83&gt;=Liste!AT83,1,0)))</f>
        <v>1</v>
      </c>
      <c r="Y83" s="27">
        <f>IF(Liste!AR83=0,1,IF(Questions!$D$13="précisément",IF(Liste!AS83=Liste!AR83,1,0),IF(Liste!AS83&gt;=Liste!AR83,1,0)))</f>
        <v>1</v>
      </c>
      <c r="Z83" s="27">
        <f>IF(Questions!$E$14=0,1,IF(Questions!$D$14="Au moins",Liste!AO83,IF(Questions!$D$14="Précisément",Liste!AP83,Liste!AQ83)))</f>
        <v>1</v>
      </c>
      <c r="AA83" s="27">
        <f>IF(Questions!$E$15=0,1,IF(Questions!$D$15="Au moins",Liste!AL83,IF(Questions!$D$15="Précisément",Liste!AM83,Liste!AN83)))</f>
        <v>1</v>
      </c>
      <c r="AB83" s="27">
        <f>IF(Questions!$E$16=0,1,IF(Questions!$D$16="Au moins",Liste!AI83,IF(Questions!$D$16="Précisément",Liste!AJ83,Liste!AK83)))</f>
        <v>1</v>
      </c>
      <c r="AC83" s="27">
        <f>IF(Questions!$D$19="Peu importe",1,IF(Liste!N83=1,1,0))</f>
        <v>1</v>
      </c>
      <c r="AD83" s="27">
        <f>IF(Questions!$D$20="Peu importe",1,IF(Liste!O83=1,1,0))</f>
        <v>1</v>
      </c>
      <c r="AE83" s="27">
        <f>IF(Questions!$D$21="Peu importe",1,IF(Liste!P83=1,1,0))</f>
        <v>1</v>
      </c>
      <c r="AF83" s="27">
        <f>IF(Questions!$D$22="Peu importe",1,IF(Liste!R83=1,1,0))</f>
        <v>1</v>
      </c>
      <c r="AG83" s="27">
        <f>IF(Questions!$D$23="Peu importe",1,IF(Liste!S83=1,1,0))</f>
        <v>1</v>
      </c>
      <c r="AH83" s="27">
        <f>IF(Questions!$D$24="Peu importe",1,IF(Liste!Q83=1,1,0))</f>
        <v>1</v>
      </c>
      <c r="AI83" s="27">
        <f>IF($L83&gt;=Questions!$E$16,1,0)</f>
        <v>1</v>
      </c>
      <c r="AJ83" s="27">
        <f>IF($L83=Questions!$E$16,1,0)</f>
        <v>0</v>
      </c>
      <c r="AK83" s="27">
        <f>IF($L83&lt;=Questions!$E$16,1,0)</f>
        <v>0</v>
      </c>
      <c r="AL83" s="27">
        <f>IF($K83&gt;=Questions!$E$15,1,0)</f>
        <v>1</v>
      </c>
      <c r="AM83" s="27">
        <f>IF($K83=Questions!$E$15,1,0)</f>
        <v>0</v>
      </c>
      <c r="AN83" s="27">
        <f>IF($K83&lt;=Questions!$E$15,1,0)</f>
        <v>0</v>
      </c>
      <c r="AO83" s="27">
        <f>IF($J83&gt;=Questions!$E$14,1,0)</f>
        <v>1</v>
      </c>
      <c r="AP83" s="27">
        <f>IF($J83=Questions!$E$14,1,0)</f>
        <v>0</v>
      </c>
      <c r="AQ83" s="27">
        <f>IF($J83&lt;=Questions!$E$14,1,0)</f>
        <v>0</v>
      </c>
      <c r="AR83" s="27">
        <f>IF(Questions!$E$13="peu importe le degré d'intérêt",0,LEFT(RIGHT(Questions!$E$13,4),1)*1)</f>
        <v>0</v>
      </c>
      <c r="AS83" s="27">
        <f t="shared" si="15"/>
        <v>5</v>
      </c>
      <c r="AT83" s="27">
        <f>IF(Questions!$E$12="peu importe le niveau",0,LEFT(RIGHT(Questions!$E$12,4),1)*1)</f>
        <v>0</v>
      </c>
      <c r="AU83" s="27">
        <f t="shared" si="16"/>
        <v>5</v>
      </c>
    </row>
    <row r="84" spans="1:47" x14ac:dyDescent="0.25">
      <c r="A84" s="27">
        <f t="shared" si="17"/>
        <v>1</v>
      </c>
      <c r="B84" s="27">
        <f>IF(A84=0,0,1+MAX($B$2:B83))</f>
        <v>83</v>
      </c>
      <c r="C84" t="s">
        <v>350</v>
      </c>
      <c r="D84" t="s">
        <v>371</v>
      </c>
      <c r="E84" t="s">
        <v>235</v>
      </c>
      <c r="F84" t="s">
        <v>367</v>
      </c>
      <c r="G84" t="s">
        <v>374</v>
      </c>
      <c r="H84" t="s">
        <v>15</v>
      </c>
      <c r="I84" t="s">
        <v>17</v>
      </c>
      <c r="J84">
        <v>1900</v>
      </c>
      <c r="K84">
        <v>14</v>
      </c>
      <c r="L84">
        <v>29</v>
      </c>
      <c r="M84" t="s">
        <v>6</v>
      </c>
      <c r="N84">
        <v>1</v>
      </c>
      <c r="O84">
        <v>0</v>
      </c>
      <c r="P84">
        <v>1</v>
      </c>
      <c r="Q84">
        <v>0</v>
      </c>
      <c r="R84">
        <v>0</v>
      </c>
      <c r="S84">
        <v>0</v>
      </c>
      <c r="T84" t="s">
        <v>376</v>
      </c>
      <c r="U84" s="27">
        <f>IF(Questions!$D$7="Peu importe le secteur",1,IF(Questions!$D$7=Liste!C84,1,0))</f>
        <v>1</v>
      </c>
      <c r="V84" s="27">
        <f>IF(Questions!$D$8="Peu importe le département",1,IF(Questions!$D$8=Liste!E84,1,0))</f>
        <v>1</v>
      </c>
      <c r="W84" s="27">
        <f>IF(Questions!$D$9="Peu importe la carte IGN",1,IF(RIGHT(G84,6)=Questions!$D$9,1,IF(LEFT(G84,6)=Questions!$D$9,1,0)))</f>
        <v>1</v>
      </c>
      <c r="X84" s="27">
        <f>IF(Liste!AT84=0,1,IF(Questions!$D$12="précisément",IF(Liste!AU84=Liste!AT84,1,0),IF(Liste!AU84&gt;=Liste!AT84,1,0)))</f>
        <v>1</v>
      </c>
      <c r="Y84" s="27">
        <f>IF(Liste!AR84=0,1,IF(Questions!$D$13="précisément",IF(Liste!AS84=Liste!AR84,1,0),IF(Liste!AS84&gt;=Liste!AR84,1,0)))</f>
        <v>1</v>
      </c>
      <c r="Z84" s="27">
        <f>IF(Questions!$E$14=0,1,IF(Questions!$D$14="Au moins",Liste!AO84,IF(Questions!$D$14="Précisément",Liste!AP84,Liste!AQ84)))</f>
        <v>1</v>
      </c>
      <c r="AA84" s="27">
        <f>IF(Questions!$E$15=0,1,IF(Questions!$D$15="Au moins",Liste!AL84,IF(Questions!$D$15="Précisément",Liste!AM84,Liste!AN84)))</f>
        <v>1</v>
      </c>
      <c r="AB84" s="27">
        <f>IF(Questions!$E$16=0,1,IF(Questions!$D$16="Au moins",Liste!AI84,IF(Questions!$D$16="Précisément",Liste!AJ84,Liste!AK84)))</f>
        <v>1</v>
      </c>
      <c r="AC84" s="27">
        <f>IF(Questions!$D$19="Peu importe",1,IF(Liste!N84=1,1,0))</f>
        <v>1</v>
      </c>
      <c r="AD84" s="27">
        <f>IF(Questions!$D$20="Peu importe",1,IF(Liste!O84=1,1,0))</f>
        <v>1</v>
      </c>
      <c r="AE84" s="27">
        <f>IF(Questions!$D$21="Peu importe",1,IF(Liste!P84=1,1,0))</f>
        <v>1</v>
      </c>
      <c r="AF84" s="27">
        <f>IF(Questions!$D$22="Peu importe",1,IF(Liste!R84=1,1,0))</f>
        <v>1</v>
      </c>
      <c r="AG84" s="27">
        <f>IF(Questions!$D$23="Peu importe",1,IF(Liste!S84=1,1,0))</f>
        <v>1</v>
      </c>
      <c r="AH84" s="27">
        <f>IF(Questions!$D$24="Peu importe",1,IF(Liste!Q84=1,1,0))</f>
        <v>1</v>
      </c>
      <c r="AI84" s="27">
        <f>IF($L84&gt;=Questions!$E$16,1,0)</f>
        <v>1</v>
      </c>
      <c r="AJ84" s="27">
        <f>IF($L84=Questions!$E$16,1,0)</f>
        <v>0</v>
      </c>
      <c r="AK84" s="27">
        <f>IF($L84&lt;=Questions!$E$16,1,0)</f>
        <v>0</v>
      </c>
      <c r="AL84" s="27">
        <f>IF($K84&gt;=Questions!$E$15,1,0)</f>
        <v>1</v>
      </c>
      <c r="AM84" s="27">
        <f>IF($K84=Questions!$E$15,1,0)</f>
        <v>0</v>
      </c>
      <c r="AN84" s="27">
        <f>IF($K84&lt;=Questions!$E$15,1,0)</f>
        <v>0</v>
      </c>
      <c r="AO84" s="27">
        <f>IF($J84&gt;=Questions!$E$14,1,0)</f>
        <v>1</v>
      </c>
      <c r="AP84" s="27">
        <f>IF($J84=Questions!$E$14,1,0)</f>
        <v>0</v>
      </c>
      <c r="AQ84" s="27">
        <f>IF($J84&lt;=Questions!$E$14,1,0)</f>
        <v>0</v>
      </c>
      <c r="AR84" s="27">
        <f>IF(Questions!$E$13="peu importe le degré d'intérêt",0,LEFT(RIGHT(Questions!$E$13,4),1)*1)</f>
        <v>0</v>
      </c>
      <c r="AS84" s="27">
        <f t="shared" si="15"/>
        <v>5</v>
      </c>
      <c r="AT84" s="27">
        <f>IF(Questions!$E$12="peu importe le niveau",0,LEFT(RIGHT(Questions!$E$12,4),1)*1)</f>
        <v>0</v>
      </c>
      <c r="AU84" s="27">
        <f t="shared" si="16"/>
        <v>4</v>
      </c>
    </row>
    <row r="85" spans="1:47" x14ac:dyDescent="0.25">
      <c r="A85" s="27">
        <f t="shared" si="17"/>
        <v>1</v>
      </c>
      <c r="B85" s="27">
        <f>IF(A85=0,0,1+MAX($B$2:B84))</f>
        <v>84</v>
      </c>
      <c r="C85" t="s">
        <v>350</v>
      </c>
      <c r="D85" t="s">
        <v>372</v>
      </c>
      <c r="E85" t="s">
        <v>235</v>
      </c>
      <c r="F85" t="s">
        <v>368</v>
      </c>
      <c r="G85" t="s">
        <v>374</v>
      </c>
      <c r="H85" t="s">
        <v>15</v>
      </c>
      <c r="I85" t="s">
        <v>17</v>
      </c>
      <c r="J85">
        <v>1000</v>
      </c>
      <c r="K85">
        <v>8</v>
      </c>
      <c r="L85">
        <v>16</v>
      </c>
      <c r="M85" t="s">
        <v>6</v>
      </c>
      <c r="N85">
        <v>1</v>
      </c>
      <c r="O85">
        <v>0</v>
      </c>
      <c r="P85">
        <v>1</v>
      </c>
      <c r="Q85">
        <v>0</v>
      </c>
      <c r="R85">
        <v>0</v>
      </c>
      <c r="S85">
        <v>0</v>
      </c>
      <c r="T85" t="s">
        <v>377</v>
      </c>
      <c r="U85" s="27">
        <f>IF(Questions!$D$7="Peu importe le secteur",1,IF(Questions!$D$7=Liste!C85,1,0))</f>
        <v>1</v>
      </c>
      <c r="V85" s="27">
        <f>IF(Questions!$D$8="Peu importe le département",1,IF(Questions!$D$8=Liste!E85,1,0))</f>
        <v>1</v>
      </c>
      <c r="W85" s="27">
        <f>IF(Questions!$D$9="Peu importe la carte IGN",1,IF(RIGHT(G85,6)=Questions!$D$9,1,IF(LEFT(G85,6)=Questions!$D$9,1,0)))</f>
        <v>1</v>
      </c>
      <c r="X85" s="27">
        <f>IF(Liste!AT85=0,1,IF(Questions!$D$12="précisément",IF(Liste!AU85=Liste!AT85,1,0),IF(Liste!AU85&gt;=Liste!AT85,1,0)))</f>
        <v>1</v>
      </c>
      <c r="Y85" s="27">
        <f>IF(Liste!AR85=0,1,IF(Questions!$D$13="précisément",IF(Liste!AS85=Liste!AR85,1,0),IF(Liste!AS85&gt;=Liste!AR85,1,0)))</f>
        <v>1</v>
      </c>
      <c r="Z85" s="27">
        <f>IF(Questions!$E$14=0,1,IF(Questions!$D$14="Au moins",Liste!AO85,IF(Questions!$D$14="Précisément",Liste!AP85,Liste!AQ85)))</f>
        <v>1</v>
      </c>
      <c r="AA85" s="27">
        <f>IF(Questions!$E$15=0,1,IF(Questions!$D$15="Au moins",Liste!AL85,IF(Questions!$D$15="Précisément",Liste!AM85,Liste!AN85)))</f>
        <v>1</v>
      </c>
      <c r="AB85" s="27">
        <f>IF(Questions!$E$16=0,1,IF(Questions!$D$16="Au moins",Liste!AI85,IF(Questions!$D$16="Précisément",Liste!AJ85,Liste!AK85)))</f>
        <v>1</v>
      </c>
      <c r="AC85" s="27">
        <f>IF(Questions!$D$19="Peu importe",1,IF(Liste!N85=1,1,0))</f>
        <v>1</v>
      </c>
      <c r="AD85" s="27">
        <f>IF(Questions!$D$20="Peu importe",1,IF(Liste!O85=1,1,0))</f>
        <v>1</v>
      </c>
      <c r="AE85" s="27">
        <f>IF(Questions!$D$21="Peu importe",1,IF(Liste!P85=1,1,0))</f>
        <v>1</v>
      </c>
      <c r="AF85" s="27">
        <f>IF(Questions!$D$22="Peu importe",1,IF(Liste!R85=1,1,0))</f>
        <v>1</v>
      </c>
      <c r="AG85" s="27">
        <f>IF(Questions!$D$23="Peu importe",1,IF(Liste!S85=1,1,0))</f>
        <v>1</v>
      </c>
      <c r="AH85" s="27">
        <f>IF(Questions!$D$24="Peu importe",1,IF(Liste!Q85=1,1,0))</f>
        <v>1</v>
      </c>
      <c r="AI85" s="27">
        <f>IF($L85&gt;=Questions!$E$16,1,0)</f>
        <v>1</v>
      </c>
      <c r="AJ85" s="27">
        <f>IF($L85=Questions!$E$16,1,0)</f>
        <v>0</v>
      </c>
      <c r="AK85" s="27">
        <f>IF($L85&lt;=Questions!$E$16,1,0)</f>
        <v>0</v>
      </c>
      <c r="AL85" s="27">
        <f>IF($K85&gt;=Questions!$E$15,1,0)</f>
        <v>1</v>
      </c>
      <c r="AM85" s="27">
        <f>IF($K85=Questions!$E$15,1,0)</f>
        <v>0</v>
      </c>
      <c r="AN85" s="27">
        <f>IF($K85&lt;=Questions!$E$15,1,0)</f>
        <v>0</v>
      </c>
      <c r="AO85" s="27">
        <f>IF($J85&gt;=Questions!$E$14,1,0)</f>
        <v>1</v>
      </c>
      <c r="AP85" s="27">
        <f>IF($J85=Questions!$E$14,1,0)</f>
        <v>0</v>
      </c>
      <c r="AQ85" s="27">
        <f>IF($J85&lt;=Questions!$E$14,1,0)</f>
        <v>0</v>
      </c>
      <c r="AR85" s="27">
        <f>IF(Questions!$E$13="peu importe le degré d'intérêt",0,LEFT(RIGHT(Questions!$E$13,4),1)*1)</f>
        <v>0</v>
      </c>
      <c r="AS85" s="27">
        <f t="shared" si="15"/>
        <v>5</v>
      </c>
      <c r="AT85" s="27">
        <f>IF(Questions!$E$12="peu importe le niveau",0,LEFT(RIGHT(Questions!$E$12,4),1)*1)</f>
        <v>0</v>
      </c>
      <c r="AU85" s="27">
        <f t="shared" si="16"/>
        <v>4</v>
      </c>
    </row>
    <row r="86" spans="1:47" x14ac:dyDescent="0.25">
      <c r="A86" s="27">
        <f t="shared" si="17"/>
        <v>1</v>
      </c>
      <c r="B86" s="27">
        <f>IF(A86=0,0,1+MAX($B$2:B85))</f>
        <v>85</v>
      </c>
      <c r="C86" t="s">
        <v>350</v>
      </c>
      <c r="D86" t="s">
        <v>371</v>
      </c>
      <c r="E86" t="s">
        <v>235</v>
      </c>
      <c r="F86" t="s">
        <v>369</v>
      </c>
      <c r="G86" t="s">
        <v>374</v>
      </c>
      <c r="H86" t="s">
        <v>15</v>
      </c>
      <c r="I86" t="s">
        <v>17</v>
      </c>
      <c r="J86">
        <v>2050</v>
      </c>
      <c r="K86">
        <v>14</v>
      </c>
      <c r="L86">
        <v>28</v>
      </c>
      <c r="M86" t="s">
        <v>6</v>
      </c>
      <c r="N86">
        <v>1</v>
      </c>
      <c r="O86">
        <v>0</v>
      </c>
      <c r="P86">
        <v>1</v>
      </c>
      <c r="Q86">
        <v>0</v>
      </c>
      <c r="R86">
        <v>0</v>
      </c>
      <c r="S86">
        <v>0</v>
      </c>
      <c r="T86" t="s">
        <v>378</v>
      </c>
      <c r="U86" s="27">
        <f>IF(Questions!$D$7="Peu importe le secteur",1,IF(Questions!$D$7=Liste!C86,1,0))</f>
        <v>1</v>
      </c>
      <c r="V86" s="27">
        <f>IF(Questions!$D$8="Peu importe le département",1,IF(Questions!$D$8=Liste!E86,1,0))</f>
        <v>1</v>
      </c>
      <c r="W86" s="27">
        <f>IF(Questions!$D$9="Peu importe la carte IGN",1,IF(RIGHT(G86,6)=Questions!$D$9,1,IF(LEFT(G86,6)=Questions!$D$9,1,0)))</f>
        <v>1</v>
      </c>
      <c r="X86" s="27">
        <f>IF(Liste!AT86=0,1,IF(Questions!$D$12="précisément",IF(Liste!AU86=Liste!AT86,1,0),IF(Liste!AU86&gt;=Liste!AT86,1,0)))</f>
        <v>1</v>
      </c>
      <c r="Y86" s="27">
        <f>IF(Liste!AR86=0,1,IF(Questions!$D$13="précisément",IF(Liste!AS86=Liste!AR86,1,0),IF(Liste!AS86&gt;=Liste!AR86,1,0)))</f>
        <v>1</v>
      </c>
      <c r="Z86" s="27">
        <f>IF(Questions!$E$14=0,1,IF(Questions!$D$14="Au moins",Liste!AO86,IF(Questions!$D$14="Précisément",Liste!AP86,Liste!AQ86)))</f>
        <v>1</v>
      </c>
      <c r="AA86" s="27">
        <f>IF(Questions!$E$15=0,1,IF(Questions!$D$15="Au moins",Liste!AL86,IF(Questions!$D$15="Précisément",Liste!AM86,Liste!AN86)))</f>
        <v>1</v>
      </c>
      <c r="AB86" s="27">
        <f>IF(Questions!$E$16=0,1,IF(Questions!$D$16="Au moins",Liste!AI86,IF(Questions!$D$16="Précisément",Liste!AJ86,Liste!AK86)))</f>
        <v>1</v>
      </c>
      <c r="AC86" s="27">
        <f>IF(Questions!$D$19="Peu importe",1,IF(Liste!N86=1,1,0))</f>
        <v>1</v>
      </c>
      <c r="AD86" s="27">
        <f>IF(Questions!$D$20="Peu importe",1,IF(Liste!O86=1,1,0))</f>
        <v>1</v>
      </c>
      <c r="AE86" s="27">
        <f>IF(Questions!$D$21="Peu importe",1,IF(Liste!P86=1,1,0))</f>
        <v>1</v>
      </c>
      <c r="AF86" s="27">
        <f>IF(Questions!$D$22="Peu importe",1,IF(Liste!R86=1,1,0))</f>
        <v>1</v>
      </c>
      <c r="AG86" s="27">
        <f>IF(Questions!$D$23="Peu importe",1,IF(Liste!S86=1,1,0))</f>
        <v>1</v>
      </c>
      <c r="AH86" s="27">
        <f>IF(Questions!$D$24="Peu importe",1,IF(Liste!Q86=1,1,0))</f>
        <v>1</v>
      </c>
      <c r="AI86" s="27">
        <f>IF($L86&gt;=Questions!$E$16,1,0)</f>
        <v>1</v>
      </c>
      <c r="AJ86" s="27">
        <f>IF($L86=Questions!$E$16,1,0)</f>
        <v>0</v>
      </c>
      <c r="AK86" s="27">
        <f>IF($L86&lt;=Questions!$E$16,1,0)</f>
        <v>0</v>
      </c>
      <c r="AL86" s="27">
        <f>IF($K86&gt;=Questions!$E$15,1,0)</f>
        <v>1</v>
      </c>
      <c r="AM86" s="27">
        <f>IF($K86=Questions!$E$15,1,0)</f>
        <v>0</v>
      </c>
      <c r="AN86" s="27">
        <f>IF($K86&lt;=Questions!$E$15,1,0)</f>
        <v>0</v>
      </c>
      <c r="AO86" s="27">
        <f>IF($J86&gt;=Questions!$E$14,1,0)</f>
        <v>1</v>
      </c>
      <c r="AP86" s="27">
        <f>IF($J86=Questions!$E$14,1,0)</f>
        <v>0</v>
      </c>
      <c r="AQ86" s="27">
        <f>IF($J86&lt;=Questions!$E$14,1,0)</f>
        <v>0</v>
      </c>
      <c r="AR86" s="27">
        <f>IF(Questions!$E$13="peu importe le degré d'intérêt",0,LEFT(RIGHT(Questions!$E$13,4),1)*1)</f>
        <v>0</v>
      </c>
      <c r="AS86" s="27">
        <f t="shared" si="15"/>
        <v>5</v>
      </c>
      <c r="AT86" s="27">
        <f>IF(Questions!$E$12="peu importe le niveau",0,LEFT(RIGHT(Questions!$E$12,4),1)*1)</f>
        <v>0</v>
      </c>
      <c r="AU86" s="27">
        <f t="shared" si="16"/>
        <v>4</v>
      </c>
    </row>
    <row r="87" spans="1:47" x14ac:dyDescent="0.25">
      <c r="A87" s="27">
        <f t="shared" si="17"/>
        <v>1</v>
      </c>
      <c r="B87" s="27">
        <f>IF(A87=0,0,1+MAX($B$2:B86))</f>
        <v>86</v>
      </c>
      <c r="C87" t="s">
        <v>350</v>
      </c>
      <c r="D87" t="s">
        <v>373</v>
      </c>
      <c r="E87" t="s">
        <v>235</v>
      </c>
      <c r="F87" t="s">
        <v>370</v>
      </c>
      <c r="G87" t="s">
        <v>375</v>
      </c>
      <c r="H87" t="s">
        <v>15</v>
      </c>
      <c r="I87" t="s">
        <v>5</v>
      </c>
      <c r="J87">
        <v>900</v>
      </c>
      <c r="K87">
        <v>6.5</v>
      </c>
      <c r="L87">
        <v>16</v>
      </c>
      <c r="M87" t="s">
        <v>6</v>
      </c>
      <c r="N87">
        <v>1</v>
      </c>
      <c r="O87">
        <v>0</v>
      </c>
      <c r="P87">
        <v>1</v>
      </c>
      <c r="Q87">
        <v>0</v>
      </c>
      <c r="R87">
        <v>0</v>
      </c>
      <c r="S87">
        <v>0</v>
      </c>
      <c r="T87" t="s">
        <v>379</v>
      </c>
      <c r="U87" s="27">
        <f>IF(Questions!$D$7="Peu importe le secteur",1,IF(Questions!$D$7=Liste!C87,1,0))</f>
        <v>1</v>
      </c>
      <c r="V87" s="27">
        <f>IF(Questions!$D$8="Peu importe le département",1,IF(Questions!$D$8=Liste!E87,1,0))</f>
        <v>1</v>
      </c>
      <c r="W87" s="27">
        <f>IF(Questions!$D$9="Peu importe la carte IGN",1,IF(RIGHT(G87,6)=Questions!$D$9,1,IF(LEFT(G87,6)=Questions!$D$9,1,0)))</f>
        <v>1</v>
      </c>
      <c r="X87" s="27">
        <f>IF(Liste!AT87=0,1,IF(Questions!$D$12="précisément",IF(Liste!AU87=Liste!AT87,1,0),IF(Liste!AU87&gt;=Liste!AT87,1,0)))</f>
        <v>1</v>
      </c>
      <c r="Y87" s="27">
        <f>IF(Liste!AR87=0,1,IF(Questions!$D$13="précisément",IF(Liste!AS87=Liste!AR87,1,0),IF(Liste!AS87&gt;=Liste!AR87,1,0)))</f>
        <v>1</v>
      </c>
      <c r="Z87" s="27">
        <f>IF(Questions!$E$14=0,1,IF(Questions!$D$14="Au moins",Liste!AO87,IF(Questions!$D$14="Précisément",Liste!AP87,Liste!AQ87)))</f>
        <v>1</v>
      </c>
      <c r="AA87" s="27">
        <f>IF(Questions!$E$15=0,1,IF(Questions!$D$15="Au moins",Liste!AL87,IF(Questions!$D$15="Précisément",Liste!AM87,Liste!AN87)))</f>
        <v>1</v>
      </c>
      <c r="AB87" s="27">
        <f>IF(Questions!$E$16=0,1,IF(Questions!$D$16="Au moins",Liste!AI87,IF(Questions!$D$16="Précisément",Liste!AJ87,Liste!AK87)))</f>
        <v>1</v>
      </c>
      <c r="AC87" s="27">
        <f>IF(Questions!$D$19="Peu importe",1,IF(Liste!N87=1,1,0))</f>
        <v>1</v>
      </c>
      <c r="AD87" s="27">
        <f>IF(Questions!$D$20="Peu importe",1,IF(Liste!O87=1,1,0))</f>
        <v>1</v>
      </c>
      <c r="AE87" s="27">
        <f>IF(Questions!$D$21="Peu importe",1,IF(Liste!P87=1,1,0))</f>
        <v>1</v>
      </c>
      <c r="AF87" s="27">
        <f>IF(Questions!$D$22="Peu importe",1,IF(Liste!R87=1,1,0))</f>
        <v>1</v>
      </c>
      <c r="AG87" s="27">
        <f>IF(Questions!$D$23="Peu importe",1,IF(Liste!S87=1,1,0))</f>
        <v>1</v>
      </c>
      <c r="AH87" s="27">
        <f>IF(Questions!$D$24="Peu importe",1,IF(Liste!Q87=1,1,0))</f>
        <v>1</v>
      </c>
      <c r="AI87" s="27">
        <f>IF($L87&gt;=Questions!$E$16,1,0)</f>
        <v>1</v>
      </c>
      <c r="AJ87" s="27">
        <f>IF($L87=Questions!$E$16,1,0)</f>
        <v>0</v>
      </c>
      <c r="AK87" s="27">
        <f>IF($L87&lt;=Questions!$E$16,1,0)</f>
        <v>0</v>
      </c>
      <c r="AL87" s="27">
        <f>IF($K87&gt;=Questions!$E$15,1,0)</f>
        <v>1</v>
      </c>
      <c r="AM87" s="27">
        <f>IF($K87=Questions!$E$15,1,0)</f>
        <v>0</v>
      </c>
      <c r="AN87" s="27">
        <f>IF($K87&lt;=Questions!$E$15,1,0)</f>
        <v>0</v>
      </c>
      <c r="AO87" s="27">
        <f>IF($J87&gt;=Questions!$E$14,1,0)</f>
        <v>1</v>
      </c>
      <c r="AP87" s="27">
        <f>IF($J87=Questions!$E$14,1,0)</f>
        <v>0</v>
      </c>
      <c r="AQ87" s="27">
        <f>IF($J87&lt;=Questions!$E$14,1,0)</f>
        <v>0</v>
      </c>
      <c r="AR87" s="27">
        <f>IF(Questions!$E$13="peu importe le degré d'intérêt",0,LEFT(RIGHT(Questions!$E$13,4),1)*1)</f>
        <v>0</v>
      </c>
      <c r="AS87" s="27">
        <f t="shared" si="15"/>
        <v>4</v>
      </c>
      <c r="AT87" s="27">
        <f>IF(Questions!$E$12="peu importe le niveau",0,LEFT(RIGHT(Questions!$E$12,4),1)*1)</f>
        <v>0</v>
      </c>
      <c r="AU87" s="27">
        <f t="shared" si="16"/>
        <v>4</v>
      </c>
    </row>
    <row r="88" spans="1:47" x14ac:dyDescent="0.25">
      <c r="A88" s="27">
        <f t="shared" ref="A88:A103" si="18">U88*V88*W88*X88*Y88*Z88*AA88*AB88*AC88*AD88*AE88*AF88*AG88*AH88</f>
        <v>1</v>
      </c>
      <c r="B88" s="27">
        <f>IF(A88=0,0,1+MAX($B$2:B87))</f>
        <v>87</v>
      </c>
      <c r="C88" t="s">
        <v>110</v>
      </c>
      <c r="D88" t="s">
        <v>400</v>
      </c>
      <c r="E88" t="s">
        <v>236</v>
      </c>
      <c r="F88" t="s">
        <v>383</v>
      </c>
      <c r="G88" t="s">
        <v>95</v>
      </c>
      <c r="H88" t="s">
        <v>3</v>
      </c>
      <c r="I88" t="s">
        <v>11</v>
      </c>
      <c r="J88">
        <v>250</v>
      </c>
      <c r="K88">
        <v>2.5</v>
      </c>
      <c r="L88">
        <v>7</v>
      </c>
      <c r="M88" t="s">
        <v>6</v>
      </c>
      <c r="N88">
        <v>1</v>
      </c>
      <c r="O88">
        <v>0</v>
      </c>
      <c r="P88">
        <v>0</v>
      </c>
      <c r="Q88">
        <v>0</v>
      </c>
      <c r="R88">
        <v>0</v>
      </c>
      <c r="S88">
        <v>0</v>
      </c>
      <c r="T88" t="s">
        <v>423</v>
      </c>
      <c r="U88" s="27">
        <f>IF(Questions!$D$7="Peu importe le secteur",1,IF(Questions!$D$7=Liste!C88,1,0))</f>
        <v>1</v>
      </c>
      <c r="V88" s="27">
        <f>IF(Questions!$D$8="Peu importe le département",1,IF(Questions!$D$8=Liste!E88,1,0))</f>
        <v>1</v>
      </c>
      <c r="W88" s="27">
        <f>IF(Questions!$D$9="Peu importe la carte IGN",1,IF(RIGHT(G88,6)=Questions!$D$9,1,IF(LEFT(G88,6)=Questions!$D$9,1,0)))</f>
        <v>1</v>
      </c>
      <c r="X88" s="27">
        <f>IF(Liste!AT88=0,1,IF(Questions!$D$12="précisément",IF(Liste!AU88=Liste!AT88,1,0),IF(Liste!AU88&gt;=Liste!AT88,1,0)))</f>
        <v>1</v>
      </c>
      <c r="Y88" s="27">
        <f>IF(Liste!AR88=0,1,IF(Questions!$D$13="précisément",IF(Liste!AS88=Liste!AR88,1,0),IF(Liste!AS88&gt;=Liste!AR88,1,0)))</f>
        <v>1</v>
      </c>
      <c r="Z88" s="27">
        <f>IF(Questions!$E$14=0,1,IF(Questions!$D$14="Au moins",Liste!AO88,IF(Questions!$D$14="Précisément",Liste!AP88,Liste!AQ88)))</f>
        <v>1</v>
      </c>
      <c r="AA88" s="27">
        <f>IF(Questions!$E$15=0,1,IF(Questions!$D$15="Au moins",Liste!AL88,IF(Questions!$D$15="Précisément",Liste!AM88,Liste!AN88)))</f>
        <v>1</v>
      </c>
      <c r="AB88" s="27">
        <f>IF(Questions!$E$16=0,1,IF(Questions!$D$16="Au moins",Liste!AI88,IF(Questions!$D$16="Précisément",Liste!AJ88,Liste!AK88)))</f>
        <v>1</v>
      </c>
      <c r="AC88" s="27">
        <f>IF(Questions!$D$19="Peu importe",1,IF(Liste!N88=1,1,0))</f>
        <v>1</v>
      </c>
      <c r="AD88" s="27">
        <f>IF(Questions!$D$20="Peu importe",1,IF(Liste!O88=1,1,0))</f>
        <v>1</v>
      </c>
      <c r="AE88" s="27">
        <f>IF(Questions!$D$21="Peu importe",1,IF(Liste!P88=1,1,0))</f>
        <v>1</v>
      </c>
      <c r="AF88" s="27">
        <f>IF(Questions!$D$22="Peu importe",1,IF(Liste!R88=1,1,0))</f>
        <v>1</v>
      </c>
      <c r="AG88" s="27">
        <f>IF(Questions!$D$23="Peu importe",1,IF(Liste!S88=1,1,0))</f>
        <v>1</v>
      </c>
      <c r="AH88" s="27">
        <f>IF(Questions!$D$24="Peu importe",1,IF(Liste!Q88=1,1,0))</f>
        <v>1</v>
      </c>
      <c r="AI88" s="27">
        <f>IF($L88&gt;=Questions!$E$16,1,0)</f>
        <v>1</v>
      </c>
      <c r="AJ88" s="27">
        <f>IF($L88=Questions!$E$16,1,0)</f>
        <v>0</v>
      </c>
      <c r="AK88" s="27">
        <f>IF($L88&lt;=Questions!$E$16,1,0)</f>
        <v>0</v>
      </c>
      <c r="AL88" s="27">
        <f>IF($K88&gt;=Questions!$E$15,1,0)</f>
        <v>1</v>
      </c>
      <c r="AM88" s="27">
        <f>IF($K88=Questions!$E$15,1,0)</f>
        <v>0</v>
      </c>
      <c r="AN88" s="27">
        <f>IF($K88&lt;=Questions!$E$15,1,0)</f>
        <v>0</v>
      </c>
      <c r="AO88" s="27">
        <f>IF($J88&gt;=Questions!$E$14,1,0)</f>
        <v>1</v>
      </c>
      <c r="AP88" s="27">
        <f>IF($J88=Questions!$E$14,1,0)</f>
        <v>0</v>
      </c>
      <c r="AQ88" s="27">
        <f>IF($J88&lt;=Questions!$E$14,1,0)</f>
        <v>0</v>
      </c>
      <c r="AR88" s="27">
        <f>IF(Questions!$E$13="peu importe le degré d'intérêt",0,LEFT(RIGHT(Questions!$E$13,4),1)*1)</f>
        <v>0</v>
      </c>
      <c r="AS88" s="27">
        <f t="shared" ref="AS88:AS103" si="19">LEFT(RIGHT(I88,4),1)*1</f>
        <v>3</v>
      </c>
      <c r="AT88" s="27">
        <f>IF(Questions!$E$12="peu importe le niveau",0,LEFT(RIGHT(Questions!$E$12,4),1)*1)</f>
        <v>0</v>
      </c>
      <c r="AU88" s="27">
        <f t="shared" ref="AU88:AU103" si="20">LEFT(RIGHT(H88,4),1)*1</f>
        <v>2</v>
      </c>
    </row>
    <row r="89" spans="1:47" x14ac:dyDescent="0.25">
      <c r="A89" s="27">
        <f t="shared" si="18"/>
        <v>1</v>
      </c>
      <c r="B89" s="27">
        <f>IF(A89=0,0,1+MAX($B$2:B88))</f>
        <v>88</v>
      </c>
      <c r="C89" t="s">
        <v>65</v>
      </c>
      <c r="D89" t="s">
        <v>73</v>
      </c>
      <c r="E89" t="s">
        <v>236</v>
      </c>
      <c r="F89" t="s">
        <v>384</v>
      </c>
      <c r="G89" t="s">
        <v>60</v>
      </c>
      <c r="H89" t="s">
        <v>10</v>
      </c>
      <c r="I89" t="s">
        <v>20</v>
      </c>
      <c r="J89">
        <v>350</v>
      </c>
      <c r="K89">
        <v>2.5</v>
      </c>
      <c r="L89">
        <v>7</v>
      </c>
      <c r="M89" t="s">
        <v>6</v>
      </c>
      <c r="N89">
        <v>1</v>
      </c>
      <c r="O89">
        <v>0</v>
      </c>
      <c r="P89">
        <v>0</v>
      </c>
      <c r="Q89">
        <v>1</v>
      </c>
      <c r="R89">
        <v>0</v>
      </c>
      <c r="S89">
        <v>0</v>
      </c>
      <c r="T89" t="s">
        <v>421</v>
      </c>
      <c r="U89" s="27">
        <f>IF(Questions!$D$7="Peu importe le secteur",1,IF(Questions!$D$7=Liste!C89,1,0))</f>
        <v>1</v>
      </c>
      <c r="V89" s="27">
        <f>IF(Questions!$D$8="Peu importe le département",1,IF(Questions!$D$8=Liste!E89,1,0))</f>
        <v>1</v>
      </c>
      <c r="W89" s="27">
        <f>IF(Questions!$D$9="Peu importe la carte IGN",1,IF(RIGHT(G89,6)=Questions!$D$9,1,IF(LEFT(G89,6)=Questions!$D$9,1,0)))</f>
        <v>1</v>
      </c>
      <c r="X89" s="27">
        <f>IF(Liste!AT89=0,1,IF(Questions!$D$12="précisément",IF(Liste!AU89=Liste!AT89,1,0),IF(Liste!AU89&gt;=Liste!AT89,1,0)))</f>
        <v>1</v>
      </c>
      <c r="Y89" s="27">
        <f>IF(Liste!AR89=0,1,IF(Questions!$D$13="précisément",IF(Liste!AS89=Liste!AR89,1,0),IF(Liste!AS89&gt;=Liste!AR89,1,0)))</f>
        <v>1</v>
      </c>
      <c r="Z89" s="27">
        <f>IF(Questions!$E$14=0,1,IF(Questions!$D$14="Au moins",Liste!AO89,IF(Questions!$D$14="Précisément",Liste!AP89,Liste!AQ89)))</f>
        <v>1</v>
      </c>
      <c r="AA89" s="27">
        <f>IF(Questions!$E$15=0,1,IF(Questions!$D$15="Au moins",Liste!AL89,IF(Questions!$D$15="Précisément",Liste!AM89,Liste!AN89)))</f>
        <v>1</v>
      </c>
      <c r="AB89" s="27">
        <f>IF(Questions!$E$16=0,1,IF(Questions!$D$16="Au moins",Liste!AI89,IF(Questions!$D$16="Précisément",Liste!AJ89,Liste!AK89)))</f>
        <v>1</v>
      </c>
      <c r="AC89" s="27">
        <f>IF(Questions!$D$19="Peu importe",1,IF(Liste!N89=1,1,0))</f>
        <v>1</v>
      </c>
      <c r="AD89" s="27">
        <f>IF(Questions!$D$20="Peu importe",1,IF(Liste!O89=1,1,0))</f>
        <v>1</v>
      </c>
      <c r="AE89" s="27">
        <f>IF(Questions!$D$21="Peu importe",1,IF(Liste!P89=1,1,0))</f>
        <v>1</v>
      </c>
      <c r="AF89" s="27">
        <f>IF(Questions!$D$22="Peu importe",1,IF(Liste!R89=1,1,0))</f>
        <v>1</v>
      </c>
      <c r="AG89" s="27">
        <f>IF(Questions!$D$23="Peu importe",1,IF(Liste!S89=1,1,0))</f>
        <v>1</v>
      </c>
      <c r="AH89" s="27">
        <f>IF(Questions!$D$24="Peu importe",1,IF(Liste!Q89=1,1,0))</f>
        <v>1</v>
      </c>
      <c r="AI89" s="27">
        <f>IF($L89&gt;=Questions!$E$16,1,0)</f>
        <v>1</v>
      </c>
      <c r="AJ89" s="27">
        <f>IF($L89=Questions!$E$16,1,0)</f>
        <v>0</v>
      </c>
      <c r="AK89" s="27">
        <f>IF($L89&lt;=Questions!$E$16,1,0)</f>
        <v>0</v>
      </c>
      <c r="AL89" s="27">
        <f>IF($K89&gt;=Questions!$E$15,1,0)</f>
        <v>1</v>
      </c>
      <c r="AM89" s="27">
        <f>IF($K89=Questions!$E$15,1,0)</f>
        <v>0</v>
      </c>
      <c r="AN89" s="27">
        <f>IF($K89&lt;=Questions!$E$15,1,0)</f>
        <v>0</v>
      </c>
      <c r="AO89" s="27">
        <f>IF($J89&gt;=Questions!$E$14,1,0)</f>
        <v>1</v>
      </c>
      <c r="AP89" s="27">
        <f>IF($J89=Questions!$E$14,1,0)</f>
        <v>0</v>
      </c>
      <c r="AQ89" s="27">
        <f>IF($J89&lt;=Questions!$E$14,1,0)</f>
        <v>0</v>
      </c>
      <c r="AR89" s="27">
        <f>IF(Questions!$E$13="peu importe le degré d'intérêt",0,LEFT(RIGHT(Questions!$E$13,4),1)*1)</f>
        <v>0</v>
      </c>
      <c r="AS89" s="27">
        <f t="shared" si="19"/>
        <v>2</v>
      </c>
      <c r="AT89" s="27">
        <f>IF(Questions!$E$12="peu importe le niveau",0,LEFT(RIGHT(Questions!$E$12,4),1)*1)</f>
        <v>0</v>
      </c>
      <c r="AU89" s="27">
        <f t="shared" si="20"/>
        <v>3</v>
      </c>
    </row>
    <row r="90" spans="1:47" x14ac:dyDescent="0.25">
      <c r="A90" s="27">
        <f t="shared" si="18"/>
        <v>1</v>
      </c>
      <c r="B90" s="27">
        <f>IF(A90=0,0,1+MAX($B$2:B89))</f>
        <v>89</v>
      </c>
      <c r="C90" t="s">
        <v>97</v>
      </c>
      <c r="D90" t="s">
        <v>401</v>
      </c>
      <c r="E90" t="s">
        <v>236</v>
      </c>
      <c r="F90" t="s">
        <v>385</v>
      </c>
      <c r="G90" t="s">
        <v>95</v>
      </c>
      <c r="H90" t="s">
        <v>59</v>
      </c>
      <c r="I90" t="s">
        <v>5</v>
      </c>
      <c r="J90">
        <v>0</v>
      </c>
      <c r="K90">
        <v>1.5</v>
      </c>
      <c r="L90">
        <v>5</v>
      </c>
      <c r="M90" t="s">
        <v>6</v>
      </c>
      <c r="N90">
        <v>1</v>
      </c>
      <c r="O90">
        <v>0</v>
      </c>
      <c r="P90">
        <v>0</v>
      </c>
      <c r="Q90">
        <v>0</v>
      </c>
      <c r="R90">
        <v>1</v>
      </c>
      <c r="S90">
        <v>0</v>
      </c>
      <c r="T90" t="s">
        <v>428</v>
      </c>
      <c r="U90" s="27">
        <f>IF(Questions!$D$7="Peu importe le secteur",1,IF(Questions!$D$7=Liste!C90,1,0))</f>
        <v>1</v>
      </c>
      <c r="V90" s="27">
        <f>IF(Questions!$D$8="Peu importe le département",1,IF(Questions!$D$8=Liste!E90,1,0))</f>
        <v>1</v>
      </c>
      <c r="W90" s="27">
        <f>IF(Questions!$D$9="Peu importe la carte IGN",1,IF(RIGHT(G90,6)=Questions!$D$9,1,IF(LEFT(G90,6)=Questions!$D$9,1,0)))</f>
        <v>1</v>
      </c>
      <c r="X90" s="27">
        <f>IF(Liste!AT90=0,1,IF(Questions!$D$12="précisément",IF(Liste!AU90=Liste!AT90,1,0),IF(Liste!AU90&gt;=Liste!AT90,1,0)))</f>
        <v>1</v>
      </c>
      <c r="Y90" s="27">
        <f>IF(Liste!AR90=0,1,IF(Questions!$D$13="précisément",IF(Liste!AS90=Liste!AR90,1,0),IF(Liste!AS90&gt;=Liste!AR90,1,0)))</f>
        <v>1</v>
      </c>
      <c r="Z90" s="27">
        <f>IF(Questions!$E$14=0,1,IF(Questions!$D$14="Au moins",Liste!AO90,IF(Questions!$D$14="Précisément",Liste!AP90,Liste!AQ90)))</f>
        <v>1</v>
      </c>
      <c r="AA90" s="27">
        <f>IF(Questions!$E$15=0,1,IF(Questions!$D$15="Au moins",Liste!AL90,IF(Questions!$D$15="Précisément",Liste!AM90,Liste!AN90)))</f>
        <v>1</v>
      </c>
      <c r="AB90" s="27">
        <f>IF(Questions!$E$16=0,1,IF(Questions!$D$16="Au moins",Liste!AI90,IF(Questions!$D$16="Précisément",Liste!AJ90,Liste!AK90)))</f>
        <v>1</v>
      </c>
      <c r="AC90" s="27">
        <f>IF(Questions!$D$19="Peu importe",1,IF(Liste!N90=1,1,0))</f>
        <v>1</v>
      </c>
      <c r="AD90" s="27">
        <f>IF(Questions!$D$20="Peu importe",1,IF(Liste!O90=1,1,0))</f>
        <v>1</v>
      </c>
      <c r="AE90" s="27">
        <f>IF(Questions!$D$21="Peu importe",1,IF(Liste!P90=1,1,0))</f>
        <v>1</v>
      </c>
      <c r="AF90" s="27">
        <f>IF(Questions!$D$22="Peu importe",1,IF(Liste!R90=1,1,0))</f>
        <v>1</v>
      </c>
      <c r="AG90" s="27">
        <f>IF(Questions!$D$23="Peu importe",1,IF(Liste!S90=1,1,0))</f>
        <v>1</v>
      </c>
      <c r="AH90" s="27">
        <f>IF(Questions!$D$24="Peu importe",1,IF(Liste!Q90=1,1,0))</f>
        <v>1</v>
      </c>
      <c r="AI90" s="27">
        <f>IF($L90&gt;=Questions!$E$16,1,0)</f>
        <v>1</v>
      </c>
      <c r="AJ90" s="27">
        <f>IF($L90=Questions!$E$16,1,0)</f>
        <v>0</v>
      </c>
      <c r="AK90" s="27">
        <f>IF($L90&lt;=Questions!$E$16,1,0)</f>
        <v>0</v>
      </c>
      <c r="AL90" s="27">
        <f>IF($K90&gt;=Questions!$E$15,1,0)</f>
        <v>1</v>
      </c>
      <c r="AM90" s="27">
        <f>IF($K90=Questions!$E$15,1,0)</f>
        <v>0</v>
      </c>
      <c r="AN90" s="27">
        <f>IF($K90&lt;=Questions!$E$15,1,0)</f>
        <v>0</v>
      </c>
      <c r="AO90" s="27">
        <f>IF($J90&gt;=Questions!$E$14,1,0)</f>
        <v>1</v>
      </c>
      <c r="AP90" s="27">
        <f>IF($J90=Questions!$E$14,1,0)</f>
        <v>1</v>
      </c>
      <c r="AQ90" s="27">
        <f>IF($J90&lt;=Questions!$E$14,1,0)</f>
        <v>1</v>
      </c>
      <c r="AR90" s="27">
        <f>IF(Questions!$E$13="peu importe le degré d'intérêt",0,LEFT(RIGHT(Questions!$E$13,4),1)*1)</f>
        <v>0</v>
      </c>
      <c r="AS90" s="27">
        <f t="shared" si="19"/>
        <v>4</v>
      </c>
      <c r="AT90" s="27">
        <f>IF(Questions!$E$12="peu importe le niveau",0,LEFT(RIGHT(Questions!$E$12,4),1)*1)</f>
        <v>0</v>
      </c>
      <c r="AU90" s="27">
        <f t="shared" si="20"/>
        <v>1</v>
      </c>
    </row>
    <row r="91" spans="1:47" x14ac:dyDescent="0.25">
      <c r="A91" s="27">
        <f t="shared" si="18"/>
        <v>1</v>
      </c>
      <c r="B91" s="27">
        <f>IF(A91=0,0,1+MAX($B$2:B90))</f>
        <v>90</v>
      </c>
      <c r="C91" t="s">
        <v>110</v>
      </c>
      <c r="D91" t="s">
        <v>328</v>
      </c>
      <c r="E91" t="s">
        <v>236</v>
      </c>
      <c r="F91" t="s">
        <v>386</v>
      </c>
      <c r="G91" t="s">
        <v>96</v>
      </c>
      <c r="H91" t="s">
        <v>10</v>
      </c>
      <c r="I91" t="s">
        <v>5</v>
      </c>
      <c r="J91">
        <v>450</v>
      </c>
      <c r="K91">
        <v>3.5</v>
      </c>
      <c r="L91">
        <v>9</v>
      </c>
      <c r="M91" t="s">
        <v>6</v>
      </c>
      <c r="N91">
        <v>1</v>
      </c>
      <c r="O91">
        <v>0</v>
      </c>
      <c r="P91">
        <v>0</v>
      </c>
      <c r="Q91">
        <v>0</v>
      </c>
      <c r="R91">
        <v>0</v>
      </c>
      <c r="S91">
        <v>0</v>
      </c>
      <c r="T91" t="s">
        <v>424</v>
      </c>
      <c r="U91" s="27">
        <f>IF(Questions!$D$7="Peu importe le secteur",1,IF(Questions!$D$7=Liste!C91,1,0))</f>
        <v>1</v>
      </c>
      <c r="V91" s="27">
        <f>IF(Questions!$D$8="Peu importe le département",1,IF(Questions!$D$8=Liste!E91,1,0))</f>
        <v>1</v>
      </c>
      <c r="W91" s="27">
        <f>IF(Questions!$D$9="Peu importe la carte IGN",1,IF(RIGHT(G91,6)=Questions!$D$9,1,IF(LEFT(G91,6)=Questions!$D$9,1,0)))</f>
        <v>1</v>
      </c>
      <c r="X91" s="27">
        <f>IF(Liste!AT91=0,1,IF(Questions!$D$12="précisément",IF(Liste!AU91=Liste!AT91,1,0),IF(Liste!AU91&gt;=Liste!AT91,1,0)))</f>
        <v>1</v>
      </c>
      <c r="Y91" s="27">
        <f>IF(Liste!AR91=0,1,IF(Questions!$D$13="précisément",IF(Liste!AS91=Liste!AR91,1,0),IF(Liste!AS91&gt;=Liste!AR91,1,0)))</f>
        <v>1</v>
      </c>
      <c r="Z91" s="27">
        <f>IF(Questions!$E$14=0,1,IF(Questions!$D$14="Au moins",Liste!AO91,IF(Questions!$D$14="Précisément",Liste!AP91,Liste!AQ91)))</f>
        <v>1</v>
      </c>
      <c r="AA91" s="27">
        <f>IF(Questions!$E$15=0,1,IF(Questions!$D$15="Au moins",Liste!AL91,IF(Questions!$D$15="Précisément",Liste!AM91,Liste!AN91)))</f>
        <v>1</v>
      </c>
      <c r="AB91" s="27">
        <f>IF(Questions!$E$16=0,1,IF(Questions!$D$16="Au moins",Liste!AI91,IF(Questions!$D$16="Précisément",Liste!AJ91,Liste!AK91)))</f>
        <v>1</v>
      </c>
      <c r="AC91" s="27">
        <f>IF(Questions!$D$19="Peu importe",1,IF(Liste!N91=1,1,0))</f>
        <v>1</v>
      </c>
      <c r="AD91" s="27">
        <f>IF(Questions!$D$20="Peu importe",1,IF(Liste!O91=1,1,0))</f>
        <v>1</v>
      </c>
      <c r="AE91" s="27">
        <f>IF(Questions!$D$21="Peu importe",1,IF(Liste!P91=1,1,0))</f>
        <v>1</v>
      </c>
      <c r="AF91" s="27">
        <f>IF(Questions!$D$22="Peu importe",1,IF(Liste!R91=1,1,0))</f>
        <v>1</v>
      </c>
      <c r="AG91" s="27">
        <f>IF(Questions!$D$23="Peu importe",1,IF(Liste!S91=1,1,0))</f>
        <v>1</v>
      </c>
      <c r="AH91" s="27">
        <f>IF(Questions!$D$24="Peu importe",1,IF(Liste!Q91=1,1,0))</f>
        <v>1</v>
      </c>
      <c r="AI91" s="27">
        <f>IF($L91&gt;=Questions!$E$16,1,0)</f>
        <v>1</v>
      </c>
      <c r="AJ91" s="27">
        <f>IF($L91=Questions!$E$16,1,0)</f>
        <v>0</v>
      </c>
      <c r="AK91" s="27">
        <f>IF($L91&lt;=Questions!$E$16,1,0)</f>
        <v>0</v>
      </c>
      <c r="AL91" s="27">
        <f>IF($K91&gt;=Questions!$E$15,1,0)</f>
        <v>1</v>
      </c>
      <c r="AM91" s="27">
        <f>IF($K91=Questions!$E$15,1,0)</f>
        <v>0</v>
      </c>
      <c r="AN91" s="27">
        <f>IF($K91&lt;=Questions!$E$15,1,0)</f>
        <v>0</v>
      </c>
      <c r="AO91" s="27">
        <f>IF($J91&gt;=Questions!$E$14,1,0)</f>
        <v>1</v>
      </c>
      <c r="AP91" s="27">
        <f>IF($J91=Questions!$E$14,1,0)</f>
        <v>0</v>
      </c>
      <c r="AQ91" s="27">
        <f>IF($J91&lt;=Questions!$E$14,1,0)</f>
        <v>0</v>
      </c>
      <c r="AR91" s="27">
        <f>IF(Questions!$E$13="peu importe le degré d'intérêt",0,LEFT(RIGHT(Questions!$E$13,4),1)*1)</f>
        <v>0</v>
      </c>
      <c r="AS91" s="27">
        <f t="shared" si="19"/>
        <v>4</v>
      </c>
      <c r="AT91" s="27">
        <f>IF(Questions!$E$12="peu importe le niveau",0,LEFT(RIGHT(Questions!$E$12,4),1)*1)</f>
        <v>0</v>
      </c>
      <c r="AU91" s="27">
        <f t="shared" si="20"/>
        <v>3</v>
      </c>
    </row>
    <row r="92" spans="1:47" x14ac:dyDescent="0.25">
      <c r="A92" s="27">
        <f t="shared" si="18"/>
        <v>1</v>
      </c>
      <c r="B92" s="27">
        <f>IF(A92=0,0,1+MAX($B$2:B91))</f>
        <v>91</v>
      </c>
      <c r="C92" t="s">
        <v>399</v>
      </c>
      <c r="D92" t="s">
        <v>402</v>
      </c>
      <c r="E92" t="s">
        <v>236</v>
      </c>
      <c r="F92" t="s">
        <v>387</v>
      </c>
      <c r="G92" t="s">
        <v>95</v>
      </c>
      <c r="H92" t="s">
        <v>3</v>
      </c>
      <c r="I92" t="s">
        <v>5</v>
      </c>
      <c r="J92">
        <v>200</v>
      </c>
      <c r="K92">
        <v>1.5</v>
      </c>
      <c r="L92">
        <v>6</v>
      </c>
      <c r="M92" t="s">
        <v>6</v>
      </c>
      <c r="N92">
        <v>1</v>
      </c>
      <c r="O92">
        <v>0</v>
      </c>
      <c r="P92">
        <v>0</v>
      </c>
      <c r="Q92">
        <v>0</v>
      </c>
      <c r="R92">
        <v>1</v>
      </c>
      <c r="S92">
        <v>0</v>
      </c>
      <c r="T92" t="s">
        <v>417</v>
      </c>
      <c r="U92" s="27">
        <f>IF(Questions!$D$7="Peu importe le secteur",1,IF(Questions!$D$7=Liste!C92,1,0))</f>
        <v>1</v>
      </c>
      <c r="V92" s="27">
        <f>IF(Questions!$D$8="Peu importe le département",1,IF(Questions!$D$8=Liste!E92,1,0))</f>
        <v>1</v>
      </c>
      <c r="W92" s="27">
        <f>IF(Questions!$D$9="Peu importe la carte IGN",1,IF(RIGHT(G92,6)=Questions!$D$9,1,IF(LEFT(G92,6)=Questions!$D$9,1,0)))</f>
        <v>1</v>
      </c>
      <c r="X92" s="27">
        <f>IF(Liste!AT92=0,1,IF(Questions!$D$12="précisément",IF(Liste!AU92=Liste!AT92,1,0),IF(Liste!AU92&gt;=Liste!AT92,1,0)))</f>
        <v>1</v>
      </c>
      <c r="Y92" s="27">
        <f>IF(Liste!AR92=0,1,IF(Questions!$D$13="précisément",IF(Liste!AS92=Liste!AR92,1,0),IF(Liste!AS92&gt;=Liste!AR92,1,0)))</f>
        <v>1</v>
      </c>
      <c r="Z92" s="27">
        <f>IF(Questions!$E$14=0,1,IF(Questions!$D$14="Au moins",Liste!AO92,IF(Questions!$D$14="Précisément",Liste!AP92,Liste!AQ92)))</f>
        <v>1</v>
      </c>
      <c r="AA92" s="27">
        <f>IF(Questions!$E$15=0,1,IF(Questions!$D$15="Au moins",Liste!AL92,IF(Questions!$D$15="Précisément",Liste!AM92,Liste!AN92)))</f>
        <v>1</v>
      </c>
      <c r="AB92" s="27">
        <f>IF(Questions!$E$16=0,1,IF(Questions!$D$16="Au moins",Liste!AI92,IF(Questions!$D$16="Précisément",Liste!AJ92,Liste!AK92)))</f>
        <v>1</v>
      </c>
      <c r="AC92" s="27">
        <f>IF(Questions!$D$19="Peu importe",1,IF(Liste!N92=1,1,0))</f>
        <v>1</v>
      </c>
      <c r="AD92" s="27">
        <f>IF(Questions!$D$20="Peu importe",1,IF(Liste!O92=1,1,0))</f>
        <v>1</v>
      </c>
      <c r="AE92" s="27">
        <f>IF(Questions!$D$21="Peu importe",1,IF(Liste!P92=1,1,0))</f>
        <v>1</v>
      </c>
      <c r="AF92" s="27">
        <f>IF(Questions!$D$22="Peu importe",1,IF(Liste!R92=1,1,0))</f>
        <v>1</v>
      </c>
      <c r="AG92" s="27">
        <f>IF(Questions!$D$23="Peu importe",1,IF(Liste!S92=1,1,0))</f>
        <v>1</v>
      </c>
      <c r="AH92" s="27">
        <f>IF(Questions!$D$24="Peu importe",1,IF(Liste!Q92=1,1,0))</f>
        <v>1</v>
      </c>
      <c r="AI92" s="27">
        <f>IF($L92&gt;=Questions!$E$16,1,0)</f>
        <v>1</v>
      </c>
      <c r="AJ92" s="27">
        <f>IF($L92=Questions!$E$16,1,0)</f>
        <v>0</v>
      </c>
      <c r="AK92" s="27">
        <f>IF($L92&lt;=Questions!$E$16,1,0)</f>
        <v>0</v>
      </c>
      <c r="AL92" s="27">
        <f>IF($K92&gt;=Questions!$E$15,1,0)</f>
        <v>1</v>
      </c>
      <c r="AM92" s="27">
        <f>IF($K92=Questions!$E$15,1,0)</f>
        <v>0</v>
      </c>
      <c r="AN92" s="27">
        <f>IF($K92&lt;=Questions!$E$15,1,0)</f>
        <v>0</v>
      </c>
      <c r="AO92" s="27">
        <f>IF($J92&gt;=Questions!$E$14,1,0)</f>
        <v>1</v>
      </c>
      <c r="AP92" s="27">
        <f>IF($J92=Questions!$E$14,1,0)</f>
        <v>0</v>
      </c>
      <c r="AQ92" s="27">
        <f>IF($J92&lt;=Questions!$E$14,1,0)</f>
        <v>0</v>
      </c>
      <c r="AR92" s="27">
        <f>IF(Questions!$E$13="peu importe le degré d'intérêt",0,LEFT(RIGHT(Questions!$E$13,4),1)*1)</f>
        <v>0</v>
      </c>
      <c r="AS92" s="27">
        <f t="shared" si="19"/>
        <v>4</v>
      </c>
      <c r="AT92" s="27">
        <f>IF(Questions!$E$12="peu importe le niveau",0,LEFT(RIGHT(Questions!$E$12,4),1)*1)</f>
        <v>0</v>
      </c>
      <c r="AU92" s="27">
        <f t="shared" si="20"/>
        <v>2</v>
      </c>
    </row>
    <row r="93" spans="1:47" x14ac:dyDescent="0.25">
      <c r="A93" s="27">
        <f t="shared" si="18"/>
        <v>1</v>
      </c>
      <c r="B93" s="27">
        <f>IF(A93=0,0,1+MAX($B$2:B92))</f>
        <v>92</v>
      </c>
      <c r="C93" t="s">
        <v>139</v>
      </c>
      <c r="D93" t="s">
        <v>403</v>
      </c>
      <c r="E93" t="s">
        <v>234</v>
      </c>
      <c r="F93" t="s">
        <v>388</v>
      </c>
      <c r="G93" t="s">
        <v>60</v>
      </c>
      <c r="H93" t="s">
        <v>10</v>
      </c>
      <c r="I93" t="s">
        <v>5</v>
      </c>
      <c r="J93">
        <v>550</v>
      </c>
      <c r="K93">
        <v>4</v>
      </c>
      <c r="L93">
        <v>11</v>
      </c>
      <c r="M93" t="s">
        <v>6</v>
      </c>
      <c r="N93">
        <v>1</v>
      </c>
      <c r="O93">
        <v>0</v>
      </c>
      <c r="P93">
        <v>0</v>
      </c>
      <c r="Q93">
        <v>1</v>
      </c>
      <c r="R93">
        <v>0</v>
      </c>
      <c r="S93">
        <v>1</v>
      </c>
      <c r="T93" t="s">
        <v>415</v>
      </c>
      <c r="U93" s="27">
        <f>IF(Questions!$D$7="Peu importe le secteur",1,IF(Questions!$D$7=Liste!C93,1,0))</f>
        <v>1</v>
      </c>
      <c r="V93" s="27">
        <f>IF(Questions!$D$8="Peu importe le département",1,IF(Questions!$D$8=Liste!E93,1,0))</f>
        <v>1</v>
      </c>
      <c r="W93" s="27">
        <f>IF(Questions!$D$9="Peu importe la carte IGN",1,IF(RIGHT(G93,6)=Questions!$D$9,1,IF(LEFT(G93,6)=Questions!$D$9,1,0)))</f>
        <v>1</v>
      </c>
      <c r="X93" s="27">
        <f>IF(Liste!AT93=0,1,IF(Questions!$D$12="précisément",IF(Liste!AU93=Liste!AT93,1,0),IF(Liste!AU93&gt;=Liste!AT93,1,0)))</f>
        <v>1</v>
      </c>
      <c r="Y93" s="27">
        <f>IF(Liste!AR93=0,1,IF(Questions!$D$13="précisément",IF(Liste!AS93=Liste!AR93,1,0),IF(Liste!AS93&gt;=Liste!AR93,1,0)))</f>
        <v>1</v>
      </c>
      <c r="Z93" s="27">
        <f>IF(Questions!$E$14=0,1,IF(Questions!$D$14="Au moins",Liste!AO93,IF(Questions!$D$14="Précisément",Liste!AP93,Liste!AQ93)))</f>
        <v>1</v>
      </c>
      <c r="AA93" s="27">
        <f>IF(Questions!$E$15=0,1,IF(Questions!$D$15="Au moins",Liste!AL93,IF(Questions!$D$15="Précisément",Liste!AM93,Liste!AN93)))</f>
        <v>1</v>
      </c>
      <c r="AB93" s="27">
        <f>IF(Questions!$E$16=0,1,IF(Questions!$D$16="Au moins",Liste!AI93,IF(Questions!$D$16="Précisément",Liste!AJ93,Liste!AK93)))</f>
        <v>1</v>
      </c>
      <c r="AC93" s="27">
        <f>IF(Questions!$D$19="Peu importe",1,IF(Liste!N93=1,1,0))</f>
        <v>1</v>
      </c>
      <c r="AD93" s="27">
        <f>IF(Questions!$D$20="Peu importe",1,IF(Liste!O93=1,1,0))</f>
        <v>1</v>
      </c>
      <c r="AE93" s="27">
        <f>IF(Questions!$D$21="Peu importe",1,IF(Liste!P93=1,1,0))</f>
        <v>1</v>
      </c>
      <c r="AF93" s="27">
        <f>IF(Questions!$D$22="Peu importe",1,IF(Liste!R93=1,1,0))</f>
        <v>1</v>
      </c>
      <c r="AG93" s="27">
        <f>IF(Questions!$D$23="Peu importe",1,IF(Liste!S93=1,1,0))</f>
        <v>1</v>
      </c>
      <c r="AH93" s="27">
        <f>IF(Questions!$D$24="Peu importe",1,IF(Liste!Q93=1,1,0))</f>
        <v>1</v>
      </c>
      <c r="AI93" s="27">
        <f>IF($L93&gt;=Questions!$E$16,1,0)</f>
        <v>1</v>
      </c>
      <c r="AJ93" s="27">
        <f>IF($L93=Questions!$E$16,1,0)</f>
        <v>0</v>
      </c>
      <c r="AK93" s="27">
        <f>IF($L93&lt;=Questions!$E$16,1,0)</f>
        <v>0</v>
      </c>
      <c r="AL93" s="27">
        <f>IF($K93&gt;=Questions!$E$15,1,0)</f>
        <v>1</v>
      </c>
      <c r="AM93" s="27">
        <f>IF($K93=Questions!$E$15,1,0)</f>
        <v>0</v>
      </c>
      <c r="AN93" s="27">
        <f>IF($K93&lt;=Questions!$E$15,1,0)</f>
        <v>0</v>
      </c>
      <c r="AO93" s="27">
        <f>IF($J93&gt;=Questions!$E$14,1,0)</f>
        <v>1</v>
      </c>
      <c r="AP93" s="27">
        <f>IF($J93=Questions!$E$14,1,0)</f>
        <v>0</v>
      </c>
      <c r="AQ93" s="27">
        <f>IF($J93&lt;=Questions!$E$14,1,0)</f>
        <v>0</v>
      </c>
      <c r="AR93" s="27">
        <f>IF(Questions!$E$13="peu importe le degré d'intérêt",0,LEFT(RIGHT(Questions!$E$13,4),1)*1)</f>
        <v>0</v>
      </c>
      <c r="AS93" s="27">
        <f t="shared" si="19"/>
        <v>4</v>
      </c>
      <c r="AT93" s="27">
        <f>IF(Questions!$E$12="peu importe le niveau",0,LEFT(RIGHT(Questions!$E$12,4),1)*1)</f>
        <v>0</v>
      </c>
      <c r="AU93" s="27">
        <f t="shared" si="20"/>
        <v>3</v>
      </c>
    </row>
    <row r="94" spans="1:47" x14ac:dyDescent="0.25">
      <c r="A94" s="27">
        <f t="shared" si="18"/>
        <v>1</v>
      </c>
      <c r="B94" s="27">
        <f>IF(A94=0,0,1+MAX($B$2:B93))</f>
        <v>93</v>
      </c>
      <c r="C94" t="s">
        <v>139</v>
      </c>
      <c r="D94" t="s">
        <v>404</v>
      </c>
      <c r="E94" t="s">
        <v>234</v>
      </c>
      <c r="F94" t="s">
        <v>389</v>
      </c>
      <c r="G94" t="s">
        <v>61</v>
      </c>
      <c r="H94" t="s">
        <v>3</v>
      </c>
      <c r="I94" t="s">
        <v>20</v>
      </c>
      <c r="J94">
        <v>300</v>
      </c>
      <c r="K94">
        <v>2</v>
      </c>
      <c r="L94">
        <v>7</v>
      </c>
      <c r="M94" t="s">
        <v>6</v>
      </c>
      <c r="N94">
        <v>1</v>
      </c>
      <c r="O94">
        <v>0</v>
      </c>
      <c r="P94">
        <v>0</v>
      </c>
      <c r="Q94">
        <v>1</v>
      </c>
      <c r="R94">
        <v>0</v>
      </c>
      <c r="S94">
        <v>0</v>
      </c>
      <c r="T94" t="s">
        <v>414</v>
      </c>
      <c r="U94" s="27">
        <f>IF(Questions!$D$7="Peu importe le secteur",1,IF(Questions!$D$7=Liste!C94,1,0))</f>
        <v>1</v>
      </c>
      <c r="V94" s="27">
        <f>IF(Questions!$D$8="Peu importe le département",1,IF(Questions!$D$8=Liste!E94,1,0))</f>
        <v>1</v>
      </c>
      <c r="W94" s="27">
        <f>IF(Questions!$D$9="Peu importe la carte IGN",1,IF(RIGHT(G94,6)=Questions!$D$9,1,IF(LEFT(G94,6)=Questions!$D$9,1,0)))</f>
        <v>1</v>
      </c>
      <c r="X94" s="27">
        <f>IF(Liste!AT94=0,1,IF(Questions!$D$12="précisément",IF(Liste!AU94=Liste!AT94,1,0),IF(Liste!AU94&gt;=Liste!AT94,1,0)))</f>
        <v>1</v>
      </c>
      <c r="Y94" s="27">
        <f>IF(Liste!AR94=0,1,IF(Questions!$D$13="précisément",IF(Liste!AS94=Liste!AR94,1,0),IF(Liste!AS94&gt;=Liste!AR94,1,0)))</f>
        <v>1</v>
      </c>
      <c r="Z94" s="27">
        <f>IF(Questions!$E$14=0,1,IF(Questions!$D$14="Au moins",Liste!AO94,IF(Questions!$D$14="Précisément",Liste!AP94,Liste!AQ94)))</f>
        <v>1</v>
      </c>
      <c r="AA94" s="27">
        <f>IF(Questions!$E$15=0,1,IF(Questions!$D$15="Au moins",Liste!AL94,IF(Questions!$D$15="Précisément",Liste!AM94,Liste!AN94)))</f>
        <v>1</v>
      </c>
      <c r="AB94" s="27">
        <f>IF(Questions!$E$16=0,1,IF(Questions!$D$16="Au moins",Liste!AI94,IF(Questions!$D$16="Précisément",Liste!AJ94,Liste!AK94)))</f>
        <v>1</v>
      </c>
      <c r="AC94" s="27">
        <f>IF(Questions!$D$19="Peu importe",1,IF(Liste!N94=1,1,0))</f>
        <v>1</v>
      </c>
      <c r="AD94" s="27">
        <f>IF(Questions!$D$20="Peu importe",1,IF(Liste!O94=1,1,0))</f>
        <v>1</v>
      </c>
      <c r="AE94" s="27">
        <f>IF(Questions!$D$21="Peu importe",1,IF(Liste!P94=1,1,0))</f>
        <v>1</v>
      </c>
      <c r="AF94" s="27">
        <f>IF(Questions!$D$22="Peu importe",1,IF(Liste!R94=1,1,0))</f>
        <v>1</v>
      </c>
      <c r="AG94" s="27">
        <f>IF(Questions!$D$23="Peu importe",1,IF(Liste!S94=1,1,0))</f>
        <v>1</v>
      </c>
      <c r="AH94" s="27">
        <f>IF(Questions!$D$24="Peu importe",1,IF(Liste!Q94=1,1,0))</f>
        <v>1</v>
      </c>
      <c r="AI94" s="27">
        <f>IF($L94&gt;=Questions!$E$16,1,0)</f>
        <v>1</v>
      </c>
      <c r="AJ94" s="27">
        <f>IF($L94=Questions!$E$16,1,0)</f>
        <v>0</v>
      </c>
      <c r="AK94" s="27">
        <f>IF($L94&lt;=Questions!$E$16,1,0)</f>
        <v>0</v>
      </c>
      <c r="AL94" s="27">
        <f>IF($K94&gt;=Questions!$E$15,1,0)</f>
        <v>1</v>
      </c>
      <c r="AM94" s="27">
        <f>IF($K94=Questions!$E$15,1,0)</f>
        <v>0</v>
      </c>
      <c r="AN94" s="27">
        <f>IF($K94&lt;=Questions!$E$15,1,0)</f>
        <v>0</v>
      </c>
      <c r="AO94" s="27">
        <f>IF($J94&gt;=Questions!$E$14,1,0)</f>
        <v>1</v>
      </c>
      <c r="AP94" s="27">
        <f>IF($J94=Questions!$E$14,1,0)</f>
        <v>0</v>
      </c>
      <c r="AQ94" s="27">
        <f>IF($J94&lt;=Questions!$E$14,1,0)</f>
        <v>0</v>
      </c>
      <c r="AR94" s="27">
        <f>IF(Questions!$E$13="peu importe le degré d'intérêt",0,LEFT(RIGHT(Questions!$E$13,4),1)*1)</f>
        <v>0</v>
      </c>
      <c r="AS94" s="27">
        <f t="shared" si="19"/>
        <v>2</v>
      </c>
      <c r="AT94" s="27">
        <f>IF(Questions!$E$12="peu importe le niveau",0,LEFT(RIGHT(Questions!$E$12,4),1)*1)</f>
        <v>0</v>
      </c>
      <c r="AU94" s="27">
        <f t="shared" si="20"/>
        <v>2</v>
      </c>
    </row>
    <row r="95" spans="1:47" x14ac:dyDescent="0.25">
      <c r="A95" s="27">
        <f t="shared" si="18"/>
        <v>1</v>
      </c>
      <c r="B95" s="27">
        <f>IF(A95=0,0,1+MAX($B$2:B94))</f>
        <v>94</v>
      </c>
      <c r="C95" t="s">
        <v>110</v>
      </c>
      <c r="D95" t="s">
        <v>405</v>
      </c>
      <c r="E95" t="s">
        <v>236</v>
      </c>
      <c r="F95" t="s">
        <v>390</v>
      </c>
      <c r="G95" t="s">
        <v>411</v>
      </c>
      <c r="H95" t="s">
        <v>15</v>
      </c>
      <c r="I95" t="s">
        <v>5</v>
      </c>
      <c r="J95">
        <v>650</v>
      </c>
      <c r="K95">
        <v>4</v>
      </c>
      <c r="L95">
        <v>7</v>
      </c>
      <c r="M95" t="s">
        <v>6</v>
      </c>
      <c r="N95">
        <v>1</v>
      </c>
      <c r="O95">
        <v>0</v>
      </c>
      <c r="P95">
        <v>0</v>
      </c>
      <c r="Q95">
        <v>1</v>
      </c>
      <c r="R95">
        <v>0</v>
      </c>
      <c r="S95">
        <v>0</v>
      </c>
      <c r="T95" t="s">
        <v>425</v>
      </c>
      <c r="U95" s="27">
        <f>IF(Questions!$D$7="Peu importe le secteur",1,IF(Questions!$D$7=Liste!C95,1,0))</f>
        <v>1</v>
      </c>
      <c r="V95" s="27">
        <f>IF(Questions!$D$8="Peu importe le département",1,IF(Questions!$D$8=Liste!E95,1,0))</f>
        <v>1</v>
      </c>
      <c r="W95" s="27">
        <f>IF(Questions!$D$9="Peu importe la carte IGN",1,IF(RIGHT(G95,6)=Questions!$D$9,1,IF(LEFT(G95,6)=Questions!$D$9,1,0)))</f>
        <v>1</v>
      </c>
      <c r="X95" s="27">
        <f>IF(Liste!AT95=0,1,IF(Questions!$D$12="précisément",IF(Liste!AU95=Liste!AT95,1,0),IF(Liste!AU95&gt;=Liste!AT95,1,0)))</f>
        <v>1</v>
      </c>
      <c r="Y95" s="27">
        <f>IF(Liste!AR95=0,1,IF(Questions!$D$13="précisément",IF(Liste!AS95=Liste!AR95,1,0),IF(Liste!AS95&gt;=Liste!AR95,1,0)))</f>
        <v>1</v>
      </c>
      <c r="Z95" s="27">
        <f>IF(Questions!$E$14=0,1,IF(Questions!$D$14="Au moins",Liste!AO95,IF(Questions!$D$14="Précisément",Liste!AP95,Liste!AQ95)))</f>
        <v>1</v>
      </c>
      <c r="AA95" s="27">
        <f>IF(Questions!$E$15=0,1,IF(Questions!$D$15="Au moins",Liste!AL95,IF(Questions!$D$15="Précisément",Liste!AM95,Liste!AN95)))</f>
        <v>1</v>
      </c>
      <c r="AB95" s="27">
        <f>IF(Questions!$E$16=0,1,IF(Questions!$D$16="Au moins",Liste!AI95,IF(Questions!$D$16="Précisément",Liste!AJ95,Liste!AK95)))</f>
        <v>1</v>
      </c>
      <c r="AC95" s="27">
        <f>IF(Questions!$D$19="Peu importe",1,IF(Liste!N95=1,1,0))</f>
        <v>1</v>
      </c>
      <c r="AD95" s="27">
        <f>IF(Questions!$D$20="Peu importe",1,IF(Liste!O95=1,1,0))</f>
        <v>1</v>
      </c>
      <c r="AE95" s="27">
        <f>IF(Questions!$D$21="Peu importe",1,IF(Liste!P95=1,1,0))</f>
        <v>1</v>
      </c>
      <c r="AF95" s="27">
        <f>IF(Questions!$D$22="Peu importe",1,IF(Liste!R95=1,1,0))</f>
        <v>1</v>
      </c>
      <c r="AG95" s="27">
        <f>IF(Questions!$D$23="Peu importe",1,IF(Liste!S95=1,1,0))</f>
        <v>1</v>
      </c>
      <c r="AH95" s="27">
        <f>IF(Questions!$D$24="Peu importe",1,IF(Liste!Q95=1,1,0))</f>
        <v>1</v>
      </c>
      <c r="AI95" s="27">
        <f>IF($L95&gt;=Questions!$E$16,1,0)</f>
        <v>1</v>
      </c>
      <c r="AJ95" s="27">
        <f>IF($L95=Questions!$E$16,1,0)</f>
        <v>0</v>
      </c>
      <c r="AK95" s="27">
        <f>IF($L95&lt;=Questions!$E$16,1,0)</f>
        <v>0</v>
      </c>
      <c r="AL95" s="27">
        <f>IF($K95&gt;=Questions!$E$15,1,0)</f>
        <v>1</v>
      </c>
      <c r="AM95" s="27">
        <f>IF($K95=Questions!$E$15,1,0)</f>
        <v>0</v>
      </c>
      <c r="AN95" s="27">
        <f>IF($K95&lt;=Questions!$E$15,1,0)</f>
        <v>0</v>
      </c>
      <c r="AO95" s="27">
        <f>IF($J95&gt;=Questions!$E$14,1,0)</f>
        <v>1</v>
      </c>
      <c r="AP95" s="27">
        <f>IF($J95=Questions!$E$14,1,0)</f>
        <v>0</v>
      </c>
      <c r="AQ95" s="27">
        <f>IF($J95&lt;=Questions!$E$14,1,0)</f>
        <v>0</v>
      </c>
      <c r="AR95" s="27">
        <f>IF(Questions!$E$13="peu importe le degré d'intérêt",0,LEFT(RIGHT(Questions!$E$13,4),1)*1)</f>
        <v>0</v>
      </c>
      <c r="AS95" s="27">
        <f t="shared" si="19"/>
        <v>4</v>
      </c>
      <c r="AT95" s="27">
        <f>IF(Questions!$E$12="peu importe le niveau",0,LEFT(RIGHT(Questions!$E$12,4),1)*1)</f>
        <v>0</v>
      </c>
      <c r="AU95" s="27">
        <f t="shared" si="20"/>
        <v>4</v>
      </c>
    </row>
    <row r="96" spans="1:47" x14ac:dyDescent="0.25">
      <c r="A96" s="27">
        <f t="shared" si="18"/>
        <v>1</v>
      </c>
      <c r="B96" s="27">
        <f>IF(A96=0,0,1+MAX($B$2:B95))</f>
        <v>95</v>
      </c>
      <c r="C96" t="s">
        <v>110</v>
      </c>
      <c r="D96" t="s">
        <v>406</v>
      </c>
      <c r="E96" t="s">
        <v>236</v>
      </c>
      <c r="F96" t="s">
        <v>391</v>
      </c>
      <c r="G96" t="s">
        <v>411</v>
      </c>
      <c r="H96" t="s">
        <v>10</v>
      </c>
      <c r="I96" t="s">
        <v>5</v>
      </c>
      <c r="J96">
        <v>500</v>
      </c>
      <c r="K96">
        <v>3</v>
      </c>
      <c r="L96">
        <v>7</v>
      </c>
      <c r="M96" t="s">
        <v>6</v>
      </c>
      <c r="N96">
        <v>1</v>
      </c>
      <c r="O96">
        <v>0</v>
      </c>
      <c r="P96">
        <v>0</v>
      </c>
      <c r="Q96">
        <v>0</v>
      </c>
      <c r="R96">
        <v>1</v>
      </c>
      <c r="S96">
        <v>0</v>
      </c>
      <c r="T96" t="s">
        <v>426</v>
      </c>
      <c r="U96" s="27">
        <f>IF(Questions!$D$7="Peu importe le secteur",1,IF(Questions!$D$7=Liste!C96,1,0))</f>
        <v>1</v>
      </c>
      <c r="V96" s="27">
        <f>IF(Questions!$D$8="Peu importe le département",1,IF(Questions!$D$8=Liste!E96,1,0))</f>
        <v>1</v>
      </c>
      <c r="W96" s="27">
        <f>IF(Questions!$D$9="Peu importe la carte IGN",1,IF(RIGHT(G96,6)=Questions!$D$9,1,IF(LEFT(G96,6)=Questions!$D$9,1,0)))</f>
        <v>1</v>
      </c>
      <c r="X96" s="27">
        <f>IF(Liste!AT96=0,1,IF(Questions!$D$12="précisément",IF(Liste!AU96=Liste!AT96,1,0),IF(Liste!AU96&gt;=Liste!AT96,1,0)))</f>
        <v>1</v>
      </c>
      <c r="Y96" s="27">
        <f>IF(Liste!AR96=0,1,IF(Questions!$D$13="précisément",IF(Liste!AS96=Liste!AR96,1,0),IF(Liste!AS96&gt;=Liste!AR96,1,0)))</f>
        <v>1</v>
      </c>
      <c r="Z96" s="27">
        <f>IF(Questions!$E$14=0,1,IF(Questions!$D$14="Au moins",Liste!AO96,IF(Questions!$D$14="Précisément",Liste!AP96,Liste!AQ96)))</f>
        <v>1</v>
      </c>
      <c r="AA96" s="27">
        <f>IF(Questions!$E$15=0,1,IF(Questions!$D$15="Au moins",Liste!AL96,IF(Questions!$D$15="Précisément",Liste!AM96,Liste!AN96)))</f>
        <v>1</v>
      </c>
      <c r="AB96" s="27">
        <f>IF(Questions!$E$16=0,1,IF(Questions!$D$16="Au moins",Liste!AI96,IF(Questions!$D$16="Précisément",Liste!AJ96,Liste!AK96)))</f>
        <v>1</v>
      </c>
      <c r="AC96" s="27">
        <f>IF(Questions!$D$19="Peu importe",1,IF(Liste!N96=1,1,0))</f>
        <v>1</v>
      </c>
      <c r="AD96" s="27">
        <f>IF(Questions!$D$20="Peu importe",1,IF(Liste!O96=1,1,0))</f>
        <v>1</v>
      </c>
      <c r="AE96" s="27">
        <f>IF(Questions!$D$21="Peu importe",1,IF(Liste!P96=1,1,0))</f>
        <v>1</v>
      </c>
      <c r="AF96" s="27">
        <f>IF(Questions!$D$22="Peu importe",1,IF(Liste!R96=1,1,0))</f>
        <v>1</v>
      </c>
      <c r="AG96" s="27">
        <f>IF(Questions!$D$23="Peu importe",1,IF(Liste!S96=1,1,0))</f>
        <v>1</v>
      </c>
      <c r="AH96" s="27">
        <f>IF(Questions!$D$24="Peu importe",1,IF(Liste!Q96=1,1,0))</f>
        <v>1</v>
      </c>
      <c r="AI96" s="27">
        <f>IF($L96&gt;=Questions!$E$16,1,0)</f>
        <v>1</v>
      </c>
      <c r="AJ96" s="27">
        <f>IF($L96=Questions!$E$16,1,0)</f>
        <v>0</v>
      </c>
      <c r="AK96" s="27">
        <f>IF($L96&lt;=Questions!$E$16,1,0)</f>
        <v>0</v>
      </c>
      <c r="AL96" s="27">
        <f>IF($K96&gt;=Questions!$E$15,1,0)</f>
        <v>1</v>
      </c>
      <c r="AM96" s="27">
        <f>IF($K96=Questions!$E$15,1,0)</f>
        <v>0</v>
      </c>
      <c r="AN96" s="27">
        <f>IF($K96&lt;=Questions!$E$15,1,0)</f>
        <v>0</v>
      </c>
      <c r="AO96" s="27">
        <f>IF($J96&gt;=Questions!$E$14,1,0)</f>
        <v>1</v>
      </c>
      <c r="AP96" s="27">
        <f>IF($J96=Questions!$E$14,1,0)</f>
        <v>0</v>
      </c>
      <c r="AQ96" s="27">
        <f>IF($J96&lt;=Questions!$E$14,1,0)</f>
        <v>0</v>
      </c>
      <c r="AR96" s="27">
        <f>IF(Questions!$E$13="peu importe le degré d'intérêt",0,LEFT(RIGHT(Questions!$E$13,4),1)*1)</f>
        <v>0</v>
      </c>
      <c r="AS96" s="27">
        <f t="shared" si="19"/>
        <v>4</v>
      </c>
      <c r="AT96" s="27">
        <f>IF(Questions!$E$12="peu importe le niveau",0,LEFT(RIGHT(Questions!$E$12,4),1)*1)</f>
        <v>0</v>
      </c>
      <c r="AU96" s="27">
        <f t="shared" si="20"/>
        <v>3</v>
      </c>
    </row>
    <row r="97" spans="1:47" x14ac:dyDescent="0.25">
      <c r="A97" s="27">
        <f t="shared" si="18"/>
        <v>1</v>
      </c>
      <c r="B97" s="27">
        <f>IF(A97=0,0,1+MAX($B$2:B96))</f>
        <v>96</v>
      </c>
      <c r="C97" t="s">
        <v>97</v>
      </c>
      <c r="D97" t="s">
        <v>407</v>
      </c>
      <c r="E97" t="s">
        <v>236</v>
      </c>
      <c r="F97" t="s">
        <v>392</v>
      </c>
      <c r="G97" t="s">
        <v>320</v>
      </c>
      <c r="H97" t="s">
        <v>10</v>
      </c>
      <c r="I97" t="s">
        <v>17</v>
      </c>
      <c r="J97">
        <v>600</v>
      </c>
      <c r="K97">
        <v>3.5</v>
      </c>
      <c r="L97">
        <v>7</v>
      </c>
      <c r="M97" t="s">
        <v>6</v>
      </c>
      <c r="N97">
        <v>1</v>
      </c>
      <c r="O97">
        <v>0</v>
      </c>
      <c r="P97">
        <v>0</v>
      </c>
      <c r="Q97">
        <v>1</v>
      </c>
      <c r="R97">
        <v>1</v>
      </c>
      <c r="S97">
        <v>0</v>
      </c>
      <c r="T97" t="s">
        <v>427</v>
      </c>
      <c r="U97" s="27">
        <f>IF(Questions!$D$7="Peu importe le secteur",1,IF(Questions!$D$7=Liste!C97,1,0))</f>
        <v>1</v>
      </c>
      <c r="V97" s="27">
        <f>IF(Questions!$D$8="Peu importe le département",1,IF(Questions!$D$8=Liste!E97,1,0))</f>
        <v>1</v>
      </c>
      <c r="W97" s="27">
        <f>IF(Questions!$D$9="Peu importe la carte IGN",1,IF(RIGHT(G97,6)=Questions!$D$9,1,IF(LEFT(G97,6)=Questions!$D$9,1,0)))</f>
        <v>1</v>
      </c>
      <c r="X97" s="27">
        <f>IF(Liste!AT97=0,1,IF(Questions!$D$12="précisément",IF(Liste!AU97=Liste!AT97,1,0),IF(Liste!AU97&gt;=Liste!AT97,1,0)))</f>
        <v>1</v>
      </c>
      <c r="Y97" s="27">
        <f>IF(Liste!AR97=0,1,IF(Questions!$D$13="précisément",IF(Liste!AS97=Liste!AR97,1,0),IF(Liste!AS97&gt;=Liste!AR97,1,0)))</f>
        <v>1</v>
      </c>
      <c r="Z97" s="27">
        <f>IF(Questions!$E$14=0,1,IF(Questions!$D$14="Au moins",Liste!AO97,IF(Questions!$D$14="Précisément",Liste!AP97,Liste!AQ97)))</f>
        <v>1</v>
      </c>
      <c r="AA97" s="27">
        <f>IF(Questions!$E$15=0,1,IF(Questions!$D$15="Au moins",Liste!AL97,IF(Questions!$D$15="Précisément",Liste!AM97,Liste!AN97)))</f>
        <v>1</v>
      </c>
      <c r="AB97" s="27">
        <f>IF(Questions!$E$16=0,1,IF(Questions!$D$16="Au moins",Liste!AI97,IF(Questions!$D$16="Précisément",Liste!AJ97,Liste!AK97)))</f>
        <v>1</v>
      </c>
      <c r="AC97" s="27">
        <f>IF(Questions!$D$19="Peu importe",1,IF(Liste!N97=1,1,0))</f>
        <v>1</v>
      </c>
      <c r="AD97" s="27">
        <f>IF(Questions!$D$20="Peu importe",1,IF(Liste!O97=1,1,0))</f>
        <v>1</v>
      </c>
      <c r="AE97" s="27">
        <f>IF(Questions!$D$21="Peu importe",1,IF(Liste!P97=1,1,0))</f>
        <v>1</v>
      </c>
      <c r="AF97" s="27">
        <f>IF(Questions!$D$22="Peu importe",1,IF(Liste!R97=1,1,0))</f>
        <v>1</v>
      </c>
      <c r="AG97" s="27">
        <f>IF(Questions!$D$23="Peu importe",1,IF(Liste!S97=1,1,0))</f>
        <v>1</v>
      </c>
      <c r="AH97" s="27">
        <f>IF(Questions!$D$24="Peu importe",1,IF(Liste!Q97=1,1,0))</f>
        <v>1</v>
      </c>
      <c r="AI97" s="27">
        <f>IF($L97&gt;=Questions!$E$16,1,0)</f>
        <v>1</v>
      </c>
      <c r="AJ97" s="27">
        <f>IF($L97=Questions!$E$16,1,0)</f>
        <v>0</v>
      </c>
      <c r="AK97" s="27">
        <f>IF($L97&lt;=Questions!$E$16,1,0)</f>
        <v>0</v>
      </c>
      <c r="AL97" s="27">
        <f>IF($K97&gt;=Questions!$E$15,1,0)</f>
        <v>1</v>
      </c>
      <c r="AM97" s="27">
        <f>IF($K97=Questions!$E$15,1,0)</f>
        <v>0</v>
      </c>
      <c r="AN97" s="27">
        <f>IF($K97&lt;=Questions!$E$15,1,0)</f>
        <v>0</v>
      </c>
      <c r="AO97" s="27">
        <f>IF($J97&gt;=Questions!$E$14,1,0)</f>
        <v>1</v>
      </c>
      <c r="AP97" s="27">
        <f>IF($J97=Questions!$E$14,1,0)</f>
        <v>0</v>
      </c>
      <c r="AQ97" s="27">
        <f>IF($J97&lt;=Questions!$E$14,1,0)</f>
        <v>0</v>
      </c>
      <c r="AR97" s="27">
        <f>IF(Questions!$E$13="peu importe le degré d'intérêt",0,LEFT(RIGHT(Questions!$E$13,4),1)*1)</f>
        <v>0</v>
      </c>
      <c r="AS97" s="27">
        <f t="shared" si="19"/>
        <v>5</v>
      </c>
      <c r="AT97" s="27">
        <f>IF(Questions!$E$12="peu importe le niveau",0,LEFT(RIGHT(Questions!$E$12,4),1)*1)</f>
        <v>0</v>
      </c>
      <c r="AU97" s="27">
        <f t="shared" si="20"/>
        <v>3</v>
      </c>
    </row>
    <row r="98" spans="1:47" x14ac:dyDescent="0.25">
      <c r="A98" s="27">
        <f t="shared" si="18"/>
        <v>1</v>
      </c>
      <c r="B98" s="27">
        <f>IF(A98=0,0,1+MAX($B$2:B97))</f>
        <v>97</v>
      </c>
      <c r="C98" t="s">
        <v>399</v>
      </c>
      <c r="D98" t="s">
        <v>408</v>
      </c>
      <c r="E98" t="s">
        <v>234</v>
      </c>
      <c r="F98" t="s">
        <v>393</v>
      </c>
      <c r="G98" t="s">
        <v>64</v>
      </c>
      <c r="H98" t="s">
        <v>3</v>
      </c>
      <c r="I98" t="s">
        <v>5</v>
      </c>
      <c r="J98">
        <v>450</v>
      </c>
      <c r="K98">
        <v>3</v>
      </c>
      <c r="L98">
        <v>11</v>
      </c>
      <c r="M98" t="s">
        <v>6</v>
      </c>
      <c r="N98">
        <v>1</v>
      </c>
      <c r="O98">
        <v>0</v>
      </c>
      <c r="P98">
        <v>0</v>
      </c>
      <c r="Q98">
        <v>0</v>
      </c>
      <c r="R98">
        <v>1</v>
      </c>
      <c r="S98">
        <v>0</v>
      </c>
      <c r="T98" t="s">
        <v>419</v>
      </c>
      <c r="U98" s="27">
        <f>IF(Questions!$D$7="Peu importe le secteur",1,IF(Questions!$D$7=Liste!C98,1,0))</f>
        <v>1</v>
      </c>
      <c r="V98" s="27">
        <f>IF(Questions!$D$8="Peu importe le département",1,IF(Questions!$D$8=Liste!E98,1,0))</f>
        <v>1</v>
      </c>
      <c r="W98" s="27">
        <f>IF(Questions!$D$9="Peu importe la carte IGN",1,IF(RIGHT(G98,6)=Questions!$D$9,1,IF(LEFT(G98,6)=Questions!$D$9,1,0)))</f>
        <v>1</v>
      </c>
      <c r="X98" s="27">
        <f>IF(Liste!AT98=0,1,IF(Questions!$D$12="précisément",IF(Liste!AU98=Liste!AT98,1,0),IF(Liste!AU98&gt;=Liste!AT98,1,0)))</f>
        <v>1</v>
      </c>
      <c r="Y98" s="27">
        <f>IF(Liste!AR98=0,1,IF(Questions!$D$13="précisément",IF(Liste!AS98=Liste!AR98,1,0),IF(Liste!AS98&gt;=Liste!AR98,1,0)))</f>
        <v>1</v>
      </c>
      <c r="Z98" s="27">
        <f>IF(Questions!$E$14=0,1,IF(Questions!$D$14="Au moins",Liste!AO98,IF(Questions!$D$14="Précisément",Liste!AP98,Liste!AQ98)))</f>
        <v>1</v>
      </c>
      <c r="AA98" s="27">
        <f>IF(Questions!$E$15=0,1,IF(Questions!$D$15="Au moins",Liste!AL98,IF(Questions!$D$15="Précisément",Liste!AM98,Liste!AN98)))</f>
        <v>1</v>
      </c>
      <c r="AB98" s="27">
        <f>IF(Questions!$E$16=0,1,IF(Questions!$D$16="Au moins",Liste!AI98,IF(Questions!$D$16="Précisément",Liste!AJ98,Liste!AK98)))</f>
        <v>1</v>
      </c>
      <c r="AC98" s="27">
        <f>IF(Questions!$D$19="Peu importe",1,IF(Liste!N98=1,1,0))</f>
        <v>1</v>
      </c>
      <c r="AD98" s="27">
        <f>IF(Questions!$D$20="Peu importe",1,IF(Liste!O98=1,1,0))</f>
        <v>1</v>
      </c>
      <c r="AE98" s="27">
        <f>IF(Questions!$D$21="Peu importe",1,IF(Liste!P98=1,1,0))</f>
        <v>1</v>
      </c>
      <c r="AF98" s="27">
        <f>IF(Questions!$D$22="Peu importe",1,IF(Liste!R98=1,1,0))</f>
        <v>1</v>
      </c>
      <c r="AG98" s="27">
        <f>IF(Questions!$D$23="Peu importe",1,IF(Liste!S98=1,1,0))</f>
        <v>1</v>
      </c>
      <c r="AH98" s="27">
        <f>IF(Questions!$D$24="Peu importe",1,IF(Liste!Q98=1,1,0))</f>
        <v>1</v>
      </c>
      <c r="AI98" s="27">
        <f>IF($L98&gt;=Questions!$E$16,1,0)</f>
        <v>1</v>
      </c>
      <c r="AJ98" s="27">
        <f>IF($L98=Questions!$E$16,1,0)</f>
        <v>0</v>
      </c>
      <c r="AK98" s="27">
        <f>IF($L98&lt;=Questions!$E$16,1,0)</f>
        <v>0</v>
      </c>
      <c r="AL98" s="27">
        <f>IF($K98&gt;=Questions!$E$15,1,0)</f>
        <v>1</v>
      </c>
      <c r="AM98" s="27">
        <f>IF($K98=Questions!$E$15,1,0)</f>
        <v>0</v>
      </c>
      <c r="AN98" s="27">
        <f>IF($K98&lt;=Questions!$E$15,1,0)</f>
        <v>0</v>
      </c>
      <c r="AO98" s="27">
        <f>IF($J98&gt;=Questions!$E$14,1,0)</f>
        <v>1</v>
      </c>
      <c r="AP98" s="27">
        <f>IF($J98=Questions!$E$14,1,0)</f>
        <v>0</v>
      </c>
      <c r="AQ98" s="27">
        <f>IF($J98&lt;=Questions!$E$14,1,0)</f>
        <v>0</v>
      </c>
      <c r="AR98" s="27">
        <f>IF(Questions!$E$13="peu importe le degré d'intérêt",0,LEFT(RIGHT(Questions!$E$13,4),1)*1)</f>
        <v>0</v>
      </c>
      <c r="AS98" s="27">
        <f t="shared" si="19"/>
        <v>4</v>
      </c>
      <c r="AT98" s="27">
        <f>IF(Questions!$E$12="peu importe le niveau",0,LEFT(RIGHT(Questions!$E$12,4),1)*1)</f>
        <v>0</v>
      </c>
      <c r="AU98" s="27">
        <f t="shared" si="20"/>
        <v>2</v>
      </c>
    </row>
    <row r="99" spans="1:47" x14ac:dyDescent="0.25">
      <c r="A99" s="27">
        <f t="shared" si="18"/>
        <v>1</v>
      </c>
      <c r="B99" s="27">
        <f>IF(A99=0,0,1+MAX($B$2:B98))</f>
        <v>98</v>
      </c>
      <c r="C99" t="s">
        <v>65</v>
      </c>
      <c r="D99" t="s">
        <v>329</v>
      </c>
      <c r="E99" t="s">
        <v>236</v>
      </c>
      <c r="F99" t="s">
        <v>394</v>
      </c>
      <c r="G99" t="s">
        <v>58</v>
      </c>
      <c r="H99" t="s">
        <v>10</v>
      </c>
      <c r="I99" t="s">
        <v>5</v>
      </c>
      <c r="J99">
        <v>350</v>
      </c>
      <c r="K99">
        <v>3</v>
      </c>
      <c r="L99">
        <v>10</v>
      </c>
      <c r="M99" t="s">
        <v>6</v>
      </c>
      <c r="N99">
        <v>1</v>
      </c>
      <c r="O99">
        <v>0</v>
      </c>
      <c r="P99">
        <v>1</v>
      </c>
      <c r="Q99">
        <v>1</v>
      </c>
      <c r="R99">
        <v>0</v>
      </c>
      <c r="S99">
        <v>1</v>
      </c>
      <c r="T99" t="s">
        <v>422</v>
      </c>
      <c r="U99" s="27">
        <f>IF(Questions!$D$7="Peu importe le secteur",1,IF(Questions!$D$7=Liste!C99,1,0))</f>
        <v>1</v>
      </c>
      <c r="V99" s="27">
        <f>IF(Questions!$D$8="Peu importe le département",1,IF(Questions!$D$8=Liste!E99,1,0))</f>
        <v>1</v>
      </c>
      <c r="W99" s="27">
        <f>IF(Questions!$D$9="Peu importe la carte IGN",1,IF(RIGHT(G99,6)=Questions!$D$9,1,IF(LEFT(G99,6)=Questions!$D$9,1,0)))</f>
        <v>1</v>
      </c>
      <c r="X99" s="27">
        <f>IF(Liste!AT99=0,1,IF(Questions!$D$12="précisément",IF(Liste!AU99=Liste!AT99,1,0),IF(Liste!AU99&gt;=Liste!AT99,1,0)))</f>
        <v>1</v>
      </c>
      <c r="Y99" s="27">
        <f>IF(Liste!AR99=0,1,IF(Questions!$D$13="précisément",IF(Liste!AS99=Liste!AR99,1,0),IF(Liste!AS99&gt;=Liste!AR99,1,0)))</f>
        <v>1</v>
      </c>
      <c r="Z99" s="27">
        <f>IF(Questions!$E$14=0,1,IF(Questions!$D$14="Au moins",Liste!AO99,IF(Questions!$D$14="Précisément",Liste!AP99,Liste!AQ99)))</f>
        <v>1</v>
      </c>
      <c r="AA99" s="27">
        <f>IF(Questions!$E$15=0,1,IF(Questions!$D$15="Au moins",Liste!AL99,IF(Questions!$D$15="Précisément",Liste!AM99,Liste!AN99)))</f>
        <v>1</v>
      </c>
      <c r="AB99" s="27">
        <f>IF(Questions!$E$16=0,1,IF(Questions!$D$16="Au moins",Liste!AI99,IF(Questions!$D$16="Précisément",Liste!AJ99,Liste!AK99)))</f>
        <v>1</v>
      </c>
      <c r="AC99" s="27">
        <f>IF(Questions!$D$19="Peu importe",1,IF(Liste!N99=1,1,0))</f>
        <v>1</v>
      </c>
      <c r="AD99" s="27">
        <f>IF(Questions!$D$20="Peu importe",1,IF(Liste!O99=1,1,0))</f>
        <v>1</v>
      </c>
      <c r="AE99" s="27">
        <f>IF(Questions!$D$21="Peu importe",1,IF(Liste!P99=1,1,0))</f>
        <v>1</v>
      </c>
      <c r="AF99" s="27">
        <f>IF(Questions!$D$22="Peu importe",1,IF(Liste!R99=1,1,0))</f>
        <v>1</v>
      </c>
      <c r="AG99" s="27">
        <f>IF(Questions!$D$23="Peu importe",1,IF(Liste!S99=1,1,0))</f>
        <v>1</v>
      </c>
      <c r="AH99" s="27">
        <f>IF(Questions!$D$24="Peu importe",1,IF(Liste!Q99=1,1,0))</f>
        <v>1</v>
      </c>
      <c r="AI99" s="27">
        <f>IF($L99&gt;=Questions!$E$16,1,0)</f>
        <v>1</v>
      </c>
      <c r="AJ99" s="27">
        <f>IF($L99=Questions!$E$16,1,0)</f>
        <v>0</v>
      </c>
      <c r="AK99" s="27">
        <f>IF($L99&lt;=Questions!$E$16,1,0)</f>
        <v>0</v>
      </c>
      <c r="AL99" s="27">
        <f>IF($K99&gt;=Questions!$E$15,1,0)</f>
        <v>1</v>
      </c>
      <c r="AM99" s="27">
        <f>IF($K99=Questions!$E$15,1,0)</f>
        <v>0</v>
      </c>
      <c r="AN99" s="27">
        <f>IF($K99&lt;=Questions!$E$15,1,0)</f>
        <v>0</v>
      </c>
      <c r="AO99" s="27">
        <f>IF($J99&gt;=Questions!$E$14,1,0)</f>
        <v>1</v>
      </c>
      <c r="AP99" s="27">
        <f>IF($J99=Questions!$E$14,1,0)</f>
        <v>0</v>
      </c>
      <c r="AQ99" s="27">
        <f>IF($J99&lt;=Questions!$E$14,1,0)</f>
        <v>0</v>
      </c>
      <c r="AR99" s="27">
        <f>IF(Questions!$E$13="peu importe le degré d'intérêt",0,LEFT(RIGHT(Questions!$E$13,4),1)*1)</f>
        <v>0</v>
      </c>
      <c r="AS99" s="27">
        <f t="shared" si="19"/>
        <v>4</v>
      </c>
      <c r="AT99" s="27">
        <f>IF(Questions!$E$12="peu importe le niveau",0,LEFT(RIGHT(Questions!$E$12,4),1)*1)</f>
        <v>0</v>
      </c>
      <c r="AU99" s="27">
        <f t="shared" si="20"/>
        <v>3</v>
      </c>
    </row>
    <row r="100" spans="1:47" x14ac:dyDescent="0.25">
      <c r="A100" s="27">
        <f t="shared" si="18"/>
        <v>1</v>
      </c>
      <c r="B100" s="27">
        <f>IF(A100=0,0,1+MAX($B$2:B99))</f>
        <v>99</v>
      </c>
      <c r="C100" t="s">
        <v>399</v>
      </c>
      <c r="D100" t="s">
        <v>408</v>
      </c>
      <c r="E100" t="s">
        <v>234</v>
      </c>
      <c r="F100" t="s">
        <v>395</v>
      </c>
      <c r="G100" t="s">
        <v>64</v>
      </c>
      <c r="H100" t="s">
        <v>3</v>
      </c>
      <c r="I100" t="s">
        <v>11</v>
      </c>
      <c r="J100">
        <v>350</v>
      </c>
      <c r="K100">
        <v>3</v>
      </c>
      <c r="L100">
        <v>12</v>
      </c>
      <c r="M100" t="s">
        <v>6</v>
      </c>
      <c r="N100">
        <v>1</v>
      </c>
      <c r="O100">
        <v>0</v>
      </c>
      <c r="P100">
        <v>1</v>
      </c>
      <c r="Q100">
        <v>0</v>
      </c>
      <c r="R100">
        <v>0</v>
      </c>
      <c r="S100">
        <v>0</v>
      </c>
      <c r="T100" t="s">
        <v>418</v>
      </c>
      <c r="U100" s="27">
        <f>IF(Questions!$D$7="Peu importe le secteur",1,IF(Questions!$D$7=Liste!C100,1,0))</f>
        <v>1</v>
      </c>
      <c r="V100" s="27">
        <f>IF(Questions!$D$8="Peu importe le département",1,IF(Questions!$D$8=Liste!E100,1,0))</f>
        <v>1</v>
      </c>
      <c r="W100" s="27">
        <f>IF(Questions!$D$9="Peu importe la carte IGN",1,IF(RIGHT(G100,6)=Questions!$D$9,1,IF(LEFT(G100,6)=Questions!$D$9,1,0)))</f>
        <v>1</v>
      </c>
      <c r="X100" s="27">
        <f>IF(Liste!AT100=0,1,IF(Questions!$D$12="précisément",IF(Liste!AU100=Liste!AT100,1,0),IF(Liste!AU100&gt;=Liste!AT100,1,0)))</f>
        <v>1</v>
      </c>
      <c r="Y100" s="27">
        <f>IF(Liste!AR100=0,1,IF(Questions!$D$13="précisément",IF(Liste!AS100=Liste!AR100,1,0),IF(Liste!AS100&gt;=Liste!AR100,1,0)))</f>
        <v>1</v>
      </c>
      <c r="Z100" s="27">
        <f>IF(Questions!$E$14=0,1,IF(Questions!$D$14="Au moins",Liste!AO100,IF(Questions!$D$14="Précisément",Liste!AP100,Liste!AQ100)))</f>
        <v>1</v>
      </c>
      <c r="AA100" s="27">
        <f>IF(Questions!$E$15=0,1,IF(Questions!$D$15="Au moins",Liste!AL100,IF(Questions!$D$15="Précisément",Liste!AM100,Liste!AN100)))</f>
        <v>1</v>
      </c>
      <c r="AB100" s="27">
        <f>IF(Questions!$E$16=0,1,IF(Questions!$D$16="Au moins",Liste!AI100,IF(Questions!$D$16="Précisément",Liste!AJ100,Liste!AK100)))</f>
        <v>1</v>
      </c>
      <c r="AC100" s="27">
        <f>IF(Questions!$D$19="Peu importe",1,IF(Liste!N100=1,1,0))</f>
        <v>1</v>
      </c>
      <c r="AD100" s="27">
        <f>IF(Questions!$D$20="Peu importe",1,IF(Liste!O100=1,1,0))</f>
        <v>1</v>
      </c>
      <c r="AE100" s="27">
        <f>IF(Questions!$D$21="Peu importe",1,IF(Liste!P100=1,1,0))</f>
        <v>1</v>
      </c>
      <c r="AF100" s="27">
        <f>IF(Questions!$D$22="Peu importe",1,IF(Liste!R100=1,1,0))</f>
        <v>1</v>
      </c>
      <c r="AG100" s="27">
        <f>IF(Questions!$D$23="Peu importe",1,IF(Liste!S100=1,1,0))</f>
        <v>1</v>
      </c>
      <c r="AH100" s="27">
        <f>IF(Questions!$D$24="Peu importe",1,IF(Liste!Q100=1,1,0))</f>
        <v>1</v>
      </c>
      <c r="AI100" s="27">
        <f>IF($L100&gt;=Questions!$E$16,1,0)</f>
        <v>1</v>
      </c>
      <c r="AJ100" s="27">
        <f>IF($L100=Questions!$E$16,1,0)</f>
        <v>0</v>
      </c>
      <c r="AK100" s="27">
        <f>IF($L100&lt;=Questions!$E$16,1,0)</f>
        <v>0</v>
      </c>
      <c r="AL100" s="27">
        <f>IF($K100&gt;=Questions!$E$15,1,0)</f>
        <v>1</v>
      </c>
      <c r="AM100" s="27">
        <f>IF($K100=Questions!$E$15,1,0)</f>
        <v>0</v>
      </c>
      <c r="AN100" s="27">
        <f>IF($K100&lt;=Questions!$E$15,1,0)</f>
        <v>0</v>
      </c>
      <c r="AO100" s="27">
        <f>IF($J100&gt;=Questions!$E$14,1,0)</f>
        <v>1</v>
      </c>
      <c r="AP100" s="27">
        <f>IF($J100=Questions!$E$14,1,0)</f>
        <v>0</v>
      </c>
      <c r="AQ100" s="27">
        <f>IF($J100&lt;=Questions!$E$14,1,0)</f>
        <v>0</v>
      </c>
      <c r="AR100" s="27">
        <f>IF(Questions!$E$13="peu importe le degré d'intérêt",0,LEFT(RIGHT(Questions!$E$13,4),1)*1)</f>
        <v>0</v>
      </c>
      <c r="AS100" s="27">
        <f t="shared" si="19"/>
        <v>3</v>
      </c>
      <c r="AT100" s="27">
        <f>IF(Questions!$E$12="peu importe le niveau",0,LEFT(RIGHT(Questions!$E$12,4),1)*1)</f>
        <v>0</v>
      </c>
      <c r="AU100" s="27">
        <f t="shared" si="20"/>
        <v>2</v>
      </c>
    </row>
    <row r="101" spans="1:47" x14ac:dyDescent="0.25">
      <c r="A101" s="27">
        <f t="shared" si="18"/>
        <v>1</v>
      </c>
      <c r="B101" s="27">
        <f>IF(A101=0,0,1+MAX($B$2:B100))</f>
        <v>100</v>
      </c>
      <c r="C101" t="s">
        <v>139</v>
      </c>
      <c r="D101" t="s">
        <v>409</v>
      </c>
      <c r="E101" t="s">
        <v>234</v>
      </c>
      <c r="F101" t="s">
        <v>396</v>
      </c>
      <c r="G101" t="s">
        <v>412</v>
      </c>
      <c r="H101" t="s">
        <v>3</v>
      </c>
      <c r="I101" t="s">
        <v>11</v>
      </c>
      <c r="J101">
        <v>200</v>
      </c>
      <c r="K101">
        <v>2.5</v>
      </c>
      <c r="L101">
        <v>10</v>
      </c>
      <c r="M101" t="s">
        <v>6</v>
      </c>
      <c r="N101">
        <v>1</v>
      </c>
      <c r="O101">
        <v>0</v>
      </c>
      <c r="P101">
        <v>1</v>
      </c>
      <c r="Q101">
        <v>1</v>
      </c>
      <c r="R101">
        <v>0</v>
      </c>
      <c r="S101">
        <v>0</v>
      </c>
      <c r="T101" t="s">
        <v>416</v>
      </c>
      <c r="U101" s="27">
        <f>IF(Questions!$D$7="Peu importe le secteur",1,IF(Questions!$D$7=Liste!C101,1,0))</f>
        <v>1</v>
      </c>
      <c r="V101" s="27">
        <f>IF(Questions!$D$8="Peu importe le département",1,IF(Questions!$D$8=Liste!E101,1,0))</f>
        <v>1</v>
      </c>
      <c r="W101" s="27">
        <f>IF(Questions!$D$9="Peu importe la carte IGN",1,IF(RIGHT(G101,6)=Questions!$D$9,1,IF(LEFT(G101,6)=Questions!$D$9,1,0)))</f>
        <v>1</v>
      </c>
      <c r="X101" s="27">
        <f>IF(Liste!AT101=0,1,IF(Questions!$D$12="précisément",IF(Liste!AU101=Liste!AT101,1,0),IF(Liste!AU101&gt;=Liste!AT101,1,0)))</f>
        <v>1</v>
      </c>
      <c r="Y101" s="27">
        <f>IF(Liste!AR101=0,1,IF(Questions!$D$13="précisément",IF(Liste!AS101=Liste!AR101,1,0),IF(Liste!AS101&gt;=Liste!AR101,1,0)))</f>
        <v>1</v>
      </c>
      <c r="Z101" s="27">
        <f>IF(Questions!$E$14=0,1,IF(Questions!$D$14="Au moins",Liste!AO101,IF(Questions!$D$14="Précisément",Liste!AP101,Liste!AQ101)))</f>
        <v>1</v>
      </c>
      <c r="AA101" s="27">
        <f>IF(Questions!$E$15=0,1,IF(Questions!$D$15="Au moins",Liste!AL101,IF(Questions!$D$15="Précisément",Liste!AM101,Liste!AN101)))</f>
        <v>1</v>
      </c>
      <c r="AB101" s="27">
        <f>IF(Questions!$E$16=0,1,IF(Questions!$D$16="Au moins",Liste!AI101,IF(Questions!$D$16="Précisément",Liste!AJ101,Liste!AK101)))</f>
        <v>1</v>
      </c>
      <c r="AC101" s="27">
        <f>IF(Questions!$D$19="Peu importe",1,IF(Liste!N101=1,1,0))</f>
        <v>1</v>
      </c>
      <c r="AD101" s="27">
        <f>IF(Questions!$D$20="Peu importe",1,IF(Liste!O101=1,1,0))</f>
        <v>1</v>
      </c>
      <c r="AE101" s="27">
        <f>IF(Questions!$D$21="Peu importe",1,IF(Liste!P101=1,1,0))</f>
        <v>1</v>
      </c>
      <c r="AF101" s="27">
        <f>IF(Questions!$D$22="Peu importe",1,IF(Liste!R101=1,1,0))</f>
        <v>1</v>
      </c>
      <c r="AG101" s="27">
        <f>IF(Questions!$D$23="Peu importe",1,IF(Liste!S101=1,1,0))</f>
        <v>1</v>
      </c>
      <c r="AH101" s="27">
        <f>IF(Questions!$D$24="Peu importe",1,IF(Liste!Q101=1,1,0))</f>
        <v>1</v>
      </c>
      <c r="AI101" s="27">
        <f>IF($L101&gt;=Questions!$E$16,1,0)</f>
        <v>1</v>
      </c>
      <c r="AJ101" s="27">
        <f>IF($L101=Questions!$E$16,1,0)</f>
        <v>0</v>
      </c>
      <c r="AK101" s="27">
        <f>IF($L101&lt;=Questions!$E$16,1,0)</f>
        <v>0</v>
      </c>
      <c r="AL101" s="27">
        <f>IF($K101&gt;=Questions!$E$15,1,0)</f>
        <v>1</v>
      </c>
      <c r="AM101" s="27">
        <f>IF($K101=Questions!$E$15,1,0)</f>
        <v>0</v>
      </c>
      <c r="AN101" s="27">
        <f>IF($K101&lt;=Questions!$E$15,1,0)</f>
        <v>0</v>
      </c>
      <c r="AO101" s="27">
        <f>IF($J101&gt;=Questions!$E$14,1,0)</f>
        <v>1</v>
      </c>
      <c r="AP101" s="27">
        <f>IF($J101=Questions!$E$14,1,0)</f>
        <v>0</v>
      </c>
      <c r="AQ101" s="27">
        <f>IF($J101&lt;=Questions!$E$14,1,0)</f>
        <v>0</v>
      </c>
      <c r="AR101" s="27">
        <f>IF(Questions!$E$13="peu importe le degré d'intérêt",0,LEFT(RIGHT(Questions!$E$13,4),1)*1)</f>
        <v>0</v>
      </c>
      <c r="AS101" s="27">
        <f t="shared" si="19"/>
        <v>3</v>
      </c>
      <c r="AT101" s="27">
        <f>IF(Questions!$E$12="peu importe le niveau",0,LEFT(RIGHT(Questions!$E$12,4),1)*1)</f>
        <v>0</v>
      </c>
      <c r="AU101" s="27">
        <f t="shared" si="20"/>
        <v>2</v>
      </c>
    </row>
    <row r="102" spans="1:47" x14ac:dyDescent="0.25">
      <c r="A102" s="27">
        <f t="shared" si="18"/>
        <v>1</v>
      </c>
      <c r="B102" s="27">
        <f>IF(A102=0,0,1+MAX($B$2:B101))</f>
        <v>101</v>
      </c>
      <c r="C102" t="s">
        <v>139</v>
      </c>
      <c r="D102" t="s">
        <v>410</v>
      </c>
      <c r="E102" t="s">
        <v>234</v>
      </c>
      <c r="F102" t="s">
        <v>397</v>
      </c>
      <c r="G102" t="s">
        <v>109</v>
      </c>
      <c r="H102" t="s">
        <v>10</v>
      </c>
      <c r="I102" t="s">
        <v>17</v>
      </c>
      <c r="J102">
        <v>350</v>
      </c>
      <c r="K102">
        <v>5</v>
      </c>
      <c r="L102">
        <v>13</v>
      </c>
      <c r="M102" t="s">
        <v>6</v>
      </c>
      <c r="N102">
        <v>1</v>
      </c>
      <c r="O102">
        <v>0</v>
      </c>
      <c r="P102">
        <v>0</v>
      </c>
      <c r="Q102">
        <v>0</v>
      </c>
      <c r="R102">
        <v>1</v>
      </c>
      <c r="S102">
        <v>0</v>
      </c>
      <c r="T102" t="s">
        <v>413</v>
      </c>
      <c r="U102" s="27">
        <f>IF(Questions!$D$7="Peu importe le secteur",1,IF(Questions!$D$7=Liste!C102,1,0))</f>
        <v>1</v>
      </c>
      <c r="V102" s="27">
        <f>IF(Questions!$D$8="Peu importe le département",1,IF(Questions!$D$8=Liste!E102,1,0))</f>
        <v>1</v>
      </c>
      <c r="W102" s="27">
        <f>IF(Questions!$D$9="Peu importe la carte IGN",1,IF(RIGHT(G102,6)=Questions!$D$9,1,IF(LEFT(G102,6)=Questions!$D$9,1,0)))</f>
        <v>1</v>
      </c>
      <c r="X102" s="27">
        <f>IF(Liste!AT102=0,1,IF(Questions!$D$12="précisément",IF(Liste!AU102=Liste!AT102,1,0),IF(Liste!AU102&gt;=Liste!AT102,1,0)))</f>
        <v>1</v>
      </c>
      <c r="Y102" s="27">
        <f>IF(Liste!AR102=0,1,IF(Questions!$D$13="précisément",IF(Liste!AS102=Liste!AR102,1,0),IF(Liste!AS102&gt;=Liste!AR102,1,0)))</f>
        <v>1</v>
      </c>
      <c r="Z102" s="27">
        <f>IF(Questions!$E$14=0,1,IF(Questions!$D$14="Au moins",Liste!AO102,IF(Questions!$D$14="Précisément",Liste!AP102,Liste!AQ102)))</f>
        <v>1</v>
      </c>
      <c r="AA102" s="27">
        <f>IF(Questions!$E$15=0,1,IF(Questions!$D$15="Au moins",Liste!AL102,IF(Questions!$D$15="Précisément",Liste!AM102,Liste!AN102)))</f>
        <v>1</v>
      </c>
      <c r="AB102" s="27">
        <f>IF(Questions!$E$16=0,1,IF(Questions!$D$16="Au moins",Liste!AI102,IF(Questions!$D$16="Précisément",Liste!AJ102,Liste!AK102)))</f>
        <v>1</v>
      </c>
      <c r="AC102" s="27">
        <f>IF(Questions!$D$19="Peu importe",1,IF(Liste!N102=1,1,0))</f>
        <v>1</v>
      </c>
      <c r="AD102" s="27">
        <f>IF(Questions!$D$20="Peu importe",1,IF(Liste!O102=1,1,0))</f>
        <v>1</v>
      </c>
      <c r="AE102" s="27">
        <f>IF(Questions!$D$21="Peu importe",1,IF(Liste!P102=1,1,0))</f>
        <v>1</v>
      </c>
      <c r="AF102" s="27">
        <f>IF(Questions!$D$22="Peu importe",1,IF(Liste!R102=1,1,0))</f>
        <v>1</v>
      </c>
      <c r="AG102" s="27">
        <f>IF(Questions!$D$23="Peu importe",1,IF(Liste!S102=1,1,0))</f>
        <v>1</v>
      </c>
      <c r="AH102" s="27">
        <f>IF(Questions!$D$24="Peu importe",1,IF(Liste!Q102=1,1,0))</f>
        <v>1</v>
      </c>
      <c r="AI102" s="27">
        <f>IF($L102&gt;=Questions!$E$16,1,0)</f>
        <v>1</v>
      </c>
      <c r="AJ102" s="27">
        <f>IF($L102=Questions!$E$16,1,0)</f>
        <v>0</v>
      </c>
      <c r="AK102" s="27">
        <f>IF($L102&lt;=Questions!$E$16,1,0)</f>
        <v>0</v>
      </c>
      <c r="AL102" s="27">
        <f>IF($K102&gt;=Questions!$E$15,1,0)</f>
        <v>1</v>
      </c>
      <c r="AM102" s="27">
        <f>IF($K102=Questions!$E$15,1,0)</f>
        <v>0</v>
      </c>
      <c r="AN102" s="27">
        <f>IF($K102&lt;=Questions!$E$15,1,0)</f>
        <v>0</v>
      </c>
      <c r="AO102" s="27">
        <f>IF($J102&gt;=Questions!$E$14,1,0)</f>
        <v>1</v>
      </c>
      <c r="AP102" s="27">
        <f>IF($J102=Questions!$E$14,1,0)</f>
        <v>0</v>
      </c>
      <c r="AQ102" s="27">
        <f>IF($J102&lt;=Questions!$E$14,1,0)</f>
        <v>0</v>
      </c>
      <c r="AR102" s="27">
        <f>IF(Questions!$E$13="peu importe le degré d'intérêt",0,LEFT(RIGHT(Questions!$E$13,4),1)*1)</f>
        <v>0</v>
      </c>
      <c r="AS102" s="27">
        <f t="shared" si="19"/>
        <v>5</v>
      </c>
      <c r="AT102" s="27">
        <f>IF(Questions!$E$12="peu importe le niveau",0,LEFT(RIGHT(Questions!$E$12,4),1)*1)</f>
        <v>0</v>
      </c>
      <c r="AU102" s="27">
        <f t="shared" si="20"/>
        <v>3</v>
      </c>
    </row>
    <row r="103" spans="1:47" x14ac:dyDescent="0.25">
      <c r="A103" s="27">
        <f t="shared" si="18"/>
        <v>1</v>
      </c>
      <c r="B103" s="27">
        <f>IF(A103=0,0,1+MAX($B$2:B102))</f>
        <v>102</v>
      </c>
      <c r="C103" t="s">
        <v>399</v>
      </c>
      <c r="D103" t="s">
        <v>101</v>
      </c>
      <c r="E103" t="s">
        <v>236</v>
      </c>
      <c r="F103" t="s">
        <v>398</v>
      </c>
      <c r="G103" t="s">
        <v>64</v>
      </c>
      <c r="H103" t="s">
        <v>10</v>
      </c>
      <c r="I103" t="s">
        <v>17</v>
      </c>
      <c r="J103">
        <v>450</v>
      </c>
      <c r="K103">
        <v>3.5</v>
      </c>
      <c r="L103">
        <v>8</v>
      </c>
      <c r="M103" t="s">
        <v>6</v>
      </c>
      <c r="N103">
        <v>1</v>
      </c>
      <c r="O103">
        <v>0</v>
      </c>
      <c r="P103">
        <v>0</v>
      </c>
      <c r="Q103">
        <v>0</v>
      </c>
      <c r="R103">
        <v>1</v>
      </c>
      <c r="S103">
        <v>0</v>
      </c>
      <c r="T103" t="s">
        <v>420</v>
      </c>
      <c r="U103" s="27">
        <f>IF(Questions!$D$7="Peu importe le secteur",1,IF(Questions!$D$7=Liste!C103,1,0))</f>
        <v>1</v>
      </c>
      <c r="V103" s="27">
        <f>IF(Questions!$D$8="Peu importe le département",1,IF(Questions!$D$8=Liste!E103,1,0))</f>
        <v>1</v>
      </c>
      <c r="W103" s="27">
        <f>IF(Questions!$D$9="Peu importe la carte IGN",1,IF(RIGHT(G103,6)=Questions!$D$9,1,IF(LEFT(G103,6)=Questions!$D$9,1,0)))</f>
        <v>1</v>
      </c>
      <c r="X103" s="27">
        <f>IF(Liste!AT103=0,1,IF(Questions!$D$12="précisément",IF(Liste!AU103=Liste!AT103,1,0),IF(Liste!AU103&gt;=Liste!AT103,1,0)))</f>
        <v>1</v>
      </c>
      <c r="Y103" s="27">
        <f>IF(Liste!AR103=0,1,IF(Questions!$D$13="précisément",IF(Liste!AS103=Liste!AR103,1,0),IF(Liste!AS103&gt;=Liste!AR103,1,0)))</f>
        <v>1</v>
      </c>
      <c r="Z103" s="27">
        <f>IF(Questions!$E$14=0,1,IF(Questions!$D$14="Au moins",Liste!AO103,IF(Questions!$D$14="Précisément",Liste!AP103,Liste!AQ103)))</f>
        <v>1</v>
      </c>
      <c r="AA103" s="27">
        <f>IF(Questions!$E$15=0,1,IF(Questions!$D$15="Au moins",Liste!AL103,IF(Questions!$D$15="Précisément",Liste!AM103,Liste!AN103)))</f>
        <v>1</v>
      </c>
      <c r="AB103" s="27">
        <f>IF(Questions!$E$16=0,1,IF(Questions!$D$16="Au moins",Liste!AI103,IF(Questions!$D$16="Précisément",Liste!AJ103,Liste!AK103)))</f>
        <v>1</v>
      </c>
      <c r="AC103" s="27">
        <f>IF(Questions!$D$19="Peu importe",1,IF(Liste!N103=1,1,0))</f>
        <v>1</v>
      </c>
      <c r="AD103" s="27">
        <f>IF(Questions!$D$20="Peu importe",1,IF(Liste!O103=1,1,0))</f>
        <v>1</v>
      </c>
      <c r="AE103" s="27">
        <f>IF(Questions!$D$21="Peu importe",1,IF(Liste!P103=1,1,0))</f>
        <v>1</v>
      </c>
      <c r="AF103" s="27">
        <f>IF(Questions!$D$22="Peu importe",1,IF(Liste!R103=1,1,0))</f>
        <v>1</v>
      </c>
      <c r="AG103" s="27">
        <f>IF(Questions!$D$23="Peu importe",1,IF(Liste!S103=1,1,0))</f>
        <v>1</v>
      </c>
      <c r="AH103" s="27">
        <f>IF(Questions!$D$24="Peu importe",1,IF(Liste!Q103=1,1,0))</f>
        <v>1</v>
      </c>
      <c r="AI103" s="27">
        <f>IF($L103&gt;=Questions!$E$16,1,0)</f>
        <v>1</v>
      </c>
      <c r="AJ103" s="27">
        <f>IF($L103=Questions!$E$16,1,0)</f>
        <v>0</v>
      </c>
      <c r="AK103" s="27">
        <f>IF($L103&lt;=Questions!$E$16,1,0)</f>
        <v>0</v>
      </c>
      <c r="AL103" s="27">
        <f>IF($K103&gt;=Questions!$E$15,1,0)</f>
        <v>1</v>
      </c>
      <c r="AM103" s="27">
        <f>IF($K103=Questions!$E$15,1,0)</f>
        <v>0</v>
      </c>
      <c r="AN103" s="27">
        <f>IF($K103&lt;=Questions!$E$15,1,0)</f>
        <v>0</v>
      </c>
      <c r="AO103" s="27">
        <f>IF($J103&gt;=Questions!$E$14,1,0)</f>
        <v>1</v>
      </c>
      <c r="AP103" s="27">
        <f>IF($J103=Questions!$E$14,1,0)</f>
        <v>0</v>
      </c>
      <c r="AQ103" s="27">
        <f>IF($J103&lt;=Questions!$E$14,1,0)</f>
        <v>0</v>
      </c>
      <c r="AR103" s="27">
        <f>IF(Questions!$E$13="peu importe le degré d'intérêt",0,LEFT(RIGHT(Questions!$E$13,4),1)*1)</f>
        <v>0</v>
      </c>
      <c r="AS103" s="27">
        <f t="shared" si="19"/>
        <v>5</v>
      </c>
      <c r="AT103" s="27">
        <f>IF(Questions!$E$12="peu importe le niveau",0,LEFT(RIGHT(Questions!$E$12,4),1)*1)</f>
        <v>0</v>
      </c>
      <c r="AU103" s="27">
        <f t="shared" si="20"/>
        <v>3</v>
      </c>
    </row>
  </sheetData>
  <sheetProtection password="ED28" sheet="1" objects="1" scenarios="1" selectLockedCells="1" selectUnlockedCells="1"/>
  <autoFilter ref="C1:T68"/>
  <hyperlinks>
    <hyperlink ref="T2" r:id="rId1" location="!verdon-basses-gorges/c1o5u"/>
    <hyperlink ref="T3" r:id="rId2" location="!verdon-trevans/c1qf6"/>
    <hyperlink ref="T4" r:id="rId3" location="!verdon-pecheurs/c1kqb"/>
    <hyperlink ref="T5" r:id="rId4" location="!verdon-bastidon/cles"/>
    <hyperlink ref="T6" r:id="rId5" location="!verdon-martel/cl2p"/>
    <hyperlink ref="T7" r:id="rId6" location="!trigance/cmpd"/>
    <hyperlink ref="T8" r:id="rId7" location="!cadieres-de-brandis/c1ks9"/>
    <hyperlink ref="T9" r:id="rId8" location="!verdon-angles/cqvu"/>
    <hyperlink ref="T10" r:id="rId9" location="!artuby/nhe60"/>
    <hyperlink ref="T11" r:id="rId10" location="!lachens/c1mfg"/>
    <hyperlink ref="T12" r:id="rId11" location="!esclapon/cveo"/>
    <hyperlink ref="T13" r:id="rId12" location="!megalithes/c1an0"/>
    <hyperlink ref="T70" r:id="rId13" location="!coursegoules/mmzg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"/>
  <sheetViews>
    <sheetView tabSelected="1" workbookViewId="0">
      <selection activeCell="B15" sqref="B15"/>
    </sheetView>
  </sheetViews>
  <sheetFormatPr baseColWidth="10" defaultColWidth="9.140625" defaultRowHeight="15" x14ac:dyDescent="0.25"/>
  <cols>
    <col min="1" max="1" width="3" style="8" bestFit="1" customWidth="1"/>
    <col min="2" max="2" width="20.85546875" style="1" customWidth="1"/>
    <col min="3" max="3" width="42.85546875" style="1" customWidth="1"/>
    <col min="4" max="4" width="27.28515625" style="1" customWidth="1"/>
    <col min="5" max="5" width="28.28515625" style="1" bestFit="1" customWidth="1"/>
    <col min="6" max="6" width="10" style="1" customWidth="1"/>
    <col min="7" max="8" width="9.140625" style="1" customWidth="1"/>
    <col min="9" max="9" width="90.42578125" style="1" customWidth="1"/>
    <col min="10" max="10" width="9.140625" style="1" customWidth="1"/>
    <col min="11" max="12" width="9.140625" style="1"/>
    <col min="13" max="13" width="28.5703125" style="8" customWidth="1"/>
    <col min="14" max="19" width="9.140625" style="8"/>
    <col min="20" max="16384" width="9.140625" style="1"/>
  </cols>
  <sheetData>
    <row r="1" spans="2:16" ht="6.75" customHeight="1" x14ac:dyDescent="0.25"/>
    <row r="2" spans="2:16" ht="6.75" customHeight="1" x14ac:dyDescent="0.25"/>
    <row r="3" spans="2:16" ht="27" x14ac:dyDescent="0.35">
      <c r="B3" s="2" t="s">
        <v>300</v>
      </c>
      <c r="D3" s="18" t="s">
        <v>301</v>
      </c>
      <c r="M3" s="8" t="s">
        <v>250</v>
      </c>
    </row>
    <row r="4" spans="2:16" ht="12.75" customHeight="1" x14ac:dyDescent="0.25">
      <c r="M4" s="8" t="s">
        <v>251</v>
      </c>
    </row>
    <row r="5" spans="2:16" ht="15.75" thickBot="1" x14ac:dyDescent="0.3">
      <c r="C5" s="17" t="s">
        <v>306</v>
      </c>
      <c r="D5" s="17"/>
      <c r="G5" s="1" t="s">
        <v>307</v>
      </c>
      <c r="M5" s="8" t="s">
        <v>0</v>
      </c>
    </row>
    <row r="6" spans="2:16" ht="19.5" thickBot="1" x14ac:dyDescent="0.35">
      <c r="C6" s="21" t="s">
        <v>261</v>
      </c>
      <c r="D6" s="7"/>
      <c r="E6" s="3"/>
      <c r="F6" s="4"/>
      <c r="M6" s="8" t="s">
        <v>30</v>
      </c>
      <c r="P6" s="8" t="s">
        <v>255</v>
      </c>
    </row>
    <row r="7" spans="2:16" x14ac:dyDescent="0.25">
      <c r="C7" s="19" t="s">
        <v>237</v>
      </c>
      <c r="D7" s="23" t="s">
        <v>251</v>
      </c>
      <c r="E7" s="24"/>
      <c r="F7" s="5"/>
      <c r="G7" s="1" t="s">
        <v>429</v>
      </c>
      <c r="M7" s="8" t="s">
        <v>65</v>
      </c>
      <c r="P7" s="8" t="s">
        <v>59</v>
      </c>
    </row>
    <row r="8" spans="2:16" x14ac:dyDescent="0.25">
      <c r="C8" s="19" t="s">
        <v>238</v>
      </c>
      <c r="D8" s="23" t="s">
        <v>252</v>
      </c>
      <c r="E8" s="24"/>
      <c r="F8" s="5"/>
      <c r="G8" s="1" t="s">
        <v>308</v>
      </c>
      <c r="M8" s="8" t="s">
        <v>110</v>
      </c>
      <c r="P8" s="8" t="s">
        <v>3</v>
      </c>
    </row>
    <row r="9" spans="2:16" x14ac:dyDescent="0.25">
      <c r="C9" s="19" t="s">
        <v>239</v>
      </c>
      <c r="D9" s="23" t="s">
        <v>253</v>
      </c>
      <c r="E9" s="24"/>
      <c r="F9" s="5"/>
      <c r="G9" s="1" t="s">
        <v>309</v>
      </c>
      <c r="M9" s="8" t="s">
        <v>139</v>
      </c>
      <c r="P9" s="8" t="s">
        <v>10</v>
      </c>
    </row>
    <row r="10" spans="2:16" ht="4.5" customHeight="1" x14ac:dyDescent="0.25">
      <c r="C10" s="19"/>
      <c r="D10" s="24"/>
      <c r="E10" s="24"/>
      <c r="F10" s="5"/>
      <c r="M10" s="8" t="s">
        <v>97</v>
      </c>
      <c r="P10" s="8" t="s">
        <v>15</v>
      </c>
    </row>
    <row r="11" spans="2:16" ht="19.5" thickBot="1" x14ac:dyDescent="0.35">
      <c r="C11" s="22" t="s">
        <v>260</v>
      </c>
      <c r="D11" s="25"/>
      <c r="E11" s="25"/>
      <c r="F11" s="5"/>
      <c r="M11" s="8" t="s">
        <v>430</v>
      </c>
      <c r="P11" s="8" t="s">
        <v>254</v>
      </c>
    </row>
    <row r="12" spans="2:16" x14ac:dyDescent="0.25">
      <c r="C12" s="19" t="s">
        <v>154</v>
      </c>
      <c r="D12" s="23" t="s">
        <v>240</v>
      </c>
      <c r="E12" s="23" t="s">
        <v>255</v>
      </c>
      <c r="F12" s="5"/>
      <c r="G12" s="1" t="s">
        <v>310</v>
      </c>
      <c r="M12" s="8" t="s">
        <v>349</v>
      </c>
    </row>
    <row r="13" spans="2:16" x14ac:dyDescent="0.25">
      <c r="C13" s="19" t="s">
        <v>155</v>
      </c>
      <c r="D13" s="23" t="s">
        <v>240</v>
      </c>
      <c r="E13" s="23" t="s">
        <v>259</v>
      </c>
      <c r="F13" s="5"/>
      <c r="G13" s="1" t="s">
        <v>311</v>
      </c>
      <c r="M13" s="8" t="s">
        <v>350</v>
      </c>
    </row>
    <row r="14" spans="2:16" x14ac:dyDescent="0.25">
      <c r="C14" s="19" t="s">
        <v>380</v>
      </c>
      <c r="D14" s="23" t="s">
        <v>242</v>
      </c>
      <c r="E14" s="23">
        <v>0</v>
      </c>
      <c r="F14" s="5" t="s">
        <v>302</v>
      </c>
      <c r="G14" s="1" t="s">
        <v>312</v>
      </c>
      <c r="P14" s="8" t="s">
        <v>259</v>
      </c>
    </row>
    <row r="15" spans="2:16" x14ac:dyDescent="0.25">
      <c r="C15" s="19" t="s">
        <v>381</v>
      </c>
      <c r="D15" s="23" t="s">
        <v>242</v>
      </c>
      <c r="E15" s="23">
        <v>0</v>
      </c>
      <c r="F15" s="5" t="s">
        <v>303</v>
      </c>
      <c r="G15" s="1" t="s">
        <v>313</v>
      </c>
      <c r="M15" s="8" t="s">
        <v>252</v>
      </c>
      <c r="P15" s="8" t="s">
        <v>62</v>
      </c>
    </row>
    <row r="16" spans="2:16" x14ac:dyDescent="0.25">
      <c r="C16" s="19" t="s">
        <v>382</v>
      </c>
      <c r="D16" s="23" t="s">
        <v>242</v>
      </c>
      <c r="E16" s="23">
        <v>0</v>
      </c>
      <c r="F16" s="5" t="s">
        <v>304</v>
      </c>
      <c r="G16" s="1" t="s">
        <v>314</v>
      </c>
      <c r="M16" s="8" t="s">
        <v>235</v>
      </c>
      <c r="P16" s="8" t="s">
        <v>20</v>
      </c>
    </row>
    <row r="17" spans="1:16" ht="6" customHeight="1" x14ac:dyDescent="0.25">
      <c r="C17" s="19"/>
      <c r="D17" s="24"/>
      <c r="E17" s="24"/>
      <c r="F17" s="5"/>
      <c r="M17" s="8" t="s">
        <v>236</v>
      </c>
      <c r="P17" s="8" t="s">
        <v>11</v>
      </c>
    </row>
    <row r="18" spans="1:16" ht="19.5" thickBot="1" x14ac:dyDescent="0.35">
      <c r="C18" s="22" t="s">
        <v>243</v>
      </c>
      <c r="D18" s="25"/>
      <c r="E18" s="24"/>
      <c r="F18" s="5"/>
      <c r="M18" s="8" t="s">
        <v>234</v>
      </c>
      <c r="P18" s="8" t="s">
        <v>5</v>
      </c>
    </row>
    <row r="19" spans="1:16" x14ac:dyDescent="0.25">
      <c r="C19" s="19" t="s">
        <v>244</v>
      </c>
      <c r="D19" s="23" t="s">
        <v>256</v>
      </c>
      <c r="E19" s="24"/>
      <c r="F19" s="5"/>
      <c r="G19" s="1" t="s">
        <v>315</v>
      </c>
      <c r="P19" s="8" t="s">
        <v>17</v>
      </c>
    </row>
    <row r="20" spans="1:16" x14ac:dyDescent="0.25">
      <c r="C20" s="19" t="s">
        <v>245</v>
      </c>
      <c r="D20" s="23" t="s">
        <v>256</v>
      </c>
      <c r="E20" s="24"/>
      <c r="F20" s="5"/>
      <c r="G20" s="1" t="s">
        <v>315</v>
      </c>
    </row>
    <row r="21" spans="1:16" x14ac:dyDescent="0.25">
      <c r="C21" s="19" t="s">
        <v>246</v>
      </c>
      <c r="D21" s="23" t="s">
        <v>256</v>
      </c>
      <c r="E21" s="24"/>
      <c r="F21" s="5"/>
      <c r="G21" s="1" t="s">
        <v>315</v>
      </c>
      <c r="M21" s="8" t="s">
        <v>253</v>
      </c>
    </row>
    <row r="22" spans="1:16" x14ac:dyDescent="0.25">
      <c r="C22" s="19" t="s">
        <v>247</v>
      </c>
      <c r="D22" s="23" t="s">
        <v>256</v>
      </c>
      <c r="E22" s="24"/>
      <c r="F22" s="5"/>
      <c r="G22" s="1" t="s">
        <v>315</v>
      </c>
      <c r="M22" s="8" t="s">
        <v>4</v>
      </c>
      <c r="P22" s="8" t="s">
        <v>257</v>
      </c>
    </row>
    <row r="23" spans="1:16" x14ac:dyDescent="0.25">
      <c r="C23" s="19" t="s">
        <v>248</v>
      </c>
      <c r="D23" s="23" t="s">
        <v>256</v>
      </c>
      <c r="E23" s="24"/>
      <c r="F23" s="5"/>
      <c r="G23" s="1" t="s">
        <v>315</v>
      </c>
      <c r="M23" s="8" t="s">
        <v>148</v>
      </c>
      <c r="P23" s="8" t="s">
        <v>256</v>
      </c>
    </row>
    <row r="24" spans="1:16" ht="15.75" thickBot="1" x14ac:dyDescent="0.3">
      <c r="C24" s="20" t="s">
        <v>249</v>
      </c>
      <c r="D24" s="26" t="s">
        <v>256</v>
      </c>
      <c r="E24" s="25"/>
      <c r="F24" s="6"/>
      <c r="G24" s="1" t="s">
        <v>315</v>
      </c>
      <c r="M24" s="8" t="s">
        <v>9</v>
      </c>
      <c r="P24" s="8" t="s">
        <v>258</v>
      </c>
    </row>
    <row r="25" spans="1:16" ht="6" customHeight="1" x14ac:dyDescent="0.25">
      <c r="M25" s="8" t="s">
        <v>13</v>
      </c>
    </row>
    <row r="26" spans="1:16" ht="6" customHeight="1" x14ac:dyDescent="0.25">
      <c r="M26" s="8" t="s">
        <v>132</v>
      </c>
    </row>
    <row r="27" spans="1:16" ht="21" x14ac:dyDescent="0.35">
      <c r="C27" s="12" t="s">
        <v>317</v>
      </c>
      <c r="D27" s="13"/>
      <c r="E27" s="14">
        <f>SUM(Liste!A2:A680)</f>
        <v>102</v>
      </c>
      <c r="F27" s="13"/>
      <c r="M27" s="8" t="s">
        <v>26</v>
      </c>
      <c r="P27" s="8" t="s">
        <v>262</v>
      </c>
    </row>
    <row r="28" spans="1:16" ht="6" customHeight="1" x14ac:dyDescent="0.25">
      <c r="M28" s="8" t="s">
        <v>58</v>
      </c>
      <c r="P28" s="8" t="s">
        <v>241</v>
      </c>
    </row>
    <row r="29" spans="1:16" ht="6" customHeight="1" x14ac:dyDescent="0.25">
      <c r="M29" s="8" t="s">
        <v>23</v>
      </c>
      <c r="P29" s="8" t="s">
        <v>240</v>
      </c>
    </row>
    <row r="30" spans="1:16" ht="21" x14ac:dyDescent="0.35">
      <c r="B30" s="10" t="s">
        <v>305</v>
      </c>
      <c r="C30" s="10"/>
      <c r="D30" s="9"/>
      <c r="E30" s="9"/>
      <c r="F30" s="15" t="s">
        <v>297</v>
      </c>
      <c r="G30" s="15" t="s">
        <v>298</v>
      </c>
      <c r="H30" s="15" t="s">
        <v>299</v>
      </c>
      <c r="I30" s="9"/>
      <c r="M30" s="8" t="s">
        <v>60</v>
      </c>
      <c r="P30" s="8" t="s">
        <v>242</v>
      </c>
    </row>
    <row r="31" spans="1:16" x14ac:dyDescent="0.25">
      <c r="B31" s="9" t="s">
        <v>150</v>
      </c>
      <c r="C31" s="9" t="s">
        <v>294</v>
      </c>
      <c r="D31" s="9" t="s">
        <v>154</v>
      </c>
      <c r="E31" s="9" t="s">
        <v>155</v>
      </c>
      <c r="F31" s="15" t="s">
        <v>156</v>
      </c>
      <c r="G31" s="15" t="s">
        <v>295</v>
      </c>
      <c r="H31" s="15" t="s">
        <v>296</v>
      </c>
      <c r="I31" s="9" t="s">
        <v>316</v>
      </c>
      <c r="M31" s="8" t="s">
        <v>61</v>
      </c>
    </row>
    <row r="32" spans="1:16" x14ac:dyDescent="0.25">
      <c r="A32" s="8">
        <v>1</v>
      </c>
      <c r="B32" s="1" t="str">
        <f>IFERROR(VLOOKUP(A32,Liste!$B$2:$L$680,2,FALSE),"")</f>
        <v>Le Verdon</v>
      </c>
      <c r="C32" s="1" t="str">
        <f>IFERROR(VLOOKUP(A32,Liste!$B$2:$L$680,5,FALSE),"")</f>
        <v>Basses Gorges et chapelle Ste Maxime</v>
      </c>
      <c r="D32" s="1" t="str">
        <f>IFERROR(VLOOKUP(A32,Liste!$B$2:$L$680,7,FALSE),"")</f>
        <v>Facile (2/5)</v>
      </c>
      <c r="E32" s="1" t="str">
        <f>IFERROR(VLOOKUP(A32,Liste!$B$2:$L$680,8,FALSE),"")</f>
        <v>Très bien (4/5)</v>
      </c>
      <c r="F32" s="16">
        <f>IFERROR(VLOOKUP(A32,Liste!$B$2:$L$680,9,FALSE),"")</f>
        <v>450</v>
      </c>
      <c r="G32" s="16">
        <f>IFERROR(VLOOKUP(A32,Liste!$B$2:$L$680,10,FALSE),"")</f>
        <v>3.5</v>
      </c>
      <c r="H32" s="16">
        <f>IFERROR(VLOOKUP(A32,Liste!$B$2:$L$680,11,FALSE),"")</f>
        <v>10</v>
      </c>
      <c r="I32" s="1" t="str">
        <f>IFERROR(HYPERLINK(VLOOKUP(A32,Liste!$B$2:$T$680,19,FALSE)),"")</f>
        <v>http://terresetpierresdazur.wix.com/randos-en-provence#!verdon-basses-gorges/c1o5u</v>
      </c>
      <c r="M32" s="8" t="s">
        <v>64</v>
      </c>
    </row>
    <row r="33" spans="1:16" x14ac:dyDescent="0.25">
      <c r="A33" s="8">
        <v>2</v>
      </c>
      <c r="B33" s="1" t="str">
        <f>IFERROR(VLOOKUP(A33,Liste!$B$2:$L$680,2,FALSE),"")</f>
        <v>Le Verdon</v>
      </c>
      <c r="C33" s="1" t="str">
        <f>IFERROR(VLOOKUP(A33,Liste!$B$2:$L$680,5,FALSE),"")</f>
        <v>Les gorges de Trévans (circuit de Valbonnette)</v>
      </c>
      <c r="D33" s="1" t="str">
        <f>IFERROR(VLOOKUP(A33,Liste!$B$2:$L$680,7,FALSE),"")</f>
        <v>Moyen (3/5)</v>
      </c>
      <c r="E33" s="1" t="str">
        <f>IFERROR(VLOOKUP(A33,Liste!$B$2:$L$680,8,FALSE),"")</f>
        <v>Bien (3/5)</v>
      </c>
      <c r="F33" s="16">
        <f>IFERROR(VLOOKUP(A33,Liste!$B$2:$L$680,9,FALSE),"")</f>
        <v>700</v>
      </c>
      <c r="G33" s="16">
        <f>IFERROR(VLOOKUP(A33,Liste!$B$2:$L$680,10,FALSE),"")</f>
        <v>3</v>
      </c>
      <c r="H33" s="16">
        <f>IFERROR(VLOOKUP(A33,Liste!$B$2:$L$680,11,FALSE),"")</f>
        <v>9</v>
      </c>
      <c r="I33" s="1" t="str">
        <f>IFERROR(HYPERLINK(VLOOKUP(A33,Liste!$B$2:$T$680,19,FALSE)),"")</f>
        <v>http://terresetpierresdazur.wix.com/randos-en-provence#!verdon-trevans/c1qf6</v>
      </c>
      <c r="M33" s="8" t="s">
        <v>149</v>
      </c>
      <c r="P33" s="8" t="s">
        <v>263</v>
      </c>
    </row>
    <row r="34" spans="1:16" x14ac:dyDescent="0.25">
      <c r="A34" s="8">
        <v>3</v>
      </c>
      <c r="B34" s="1" t="str">
        <f>IFERROR(VLOOKUP(A34,Liste!$B$2:$L$680,2,FALSE),"")</f>
        <v>Le Verdon</v>
      </c>
      <c r="C34" s="1" t="str">
        <f>IFERROR(VLOOKUP(A34,Liste!$B$2:$L$680,5,FALSE),"")</f>
        <v>Le sentier des pêcheurs</v>
      </c>
      <c r="D34" s="1" t="str">
        <f>IFERROR(VLOOKUP(A34,Liste!$B$2:$L$680,7,FALSE),"")</f>
        <v>Moyen (3/5)</v>
      </c>
      <c r="E34" s="1" t="str">
        <f>IFERROR(VLOOKUP(A34,Liste!$B$2:$L$680,8,FALSE),"")</f>
        <v>Très bien (4/5)</v>
      </c>
      <c r="F34" s="16">
        <v>400</v>
      </c>
      <c r="G34" s="16">
        <f>IFERROR(VLOOKUP(A34,Liste!$B$2:$L$680,10,FALSE),"")</f>
        <v>3</v>
      </c>
      <c r="H34" s="16">
        <f>IFERROR(VLOOKUP(A34,Liste!$B$2:$L$680,11,FALSE),"")</f>
        <v>6</v>
      </c>
      <c r="I34" s="1" t="str">
        <f>IFERROR(HYPERLINK(VLOOKUP(A34,Liste!$B$2:$T$680,19,FALSE)),"")</f>
        <v>http://terresetpierresdazur.wix.com/randos-en-provence#!verdon-pecheurs/c1kqb</v>
      </c>
      <c r="M34" s="8" t="s">
        <v>109</v>
      </c>
      <c r="P34" s="8" t="s">
        <v>240</v>
      </c>
    </row>
    <row r="35" spans="1:16" x14ac:dyDescent="0.25">
      <c r="A35" s="8">
        <v>4</v>
      </c>
      <c r="B35" s="1" t="str">
        <f>IFERROR(VLOOKUP(A35,Liste!$B$2:$L$680,2,FALSE),"")</f>
        <v>Le Verdon</v>
      </c>
      <c r="C35" s="1" t="str">
        <f>IFERROR(VLOOKUP(A35,Liste!$B$2:$L$680,5,FALSE),"")</f>
        <v>Le sentier du Bastidon</v>
      </c>
      <c r="D35" s="1" t="str">
        <f>IFERROR(VLOOKUP(A35,Liste!$B$2:$L$680,7,FALSE),"")</f>
        <v>Difficile (4/5)</v>
      </c>
      <c r="E35" s="1" t="str">
        <f>IFERROR(VLOOKUP(A35,Liste!$B$2:$L$680,8,FALSE),"")</f>
        <v>Bien (3/5)</v>
      </c>
      <c r="F35" s="16">
        <f>IFERROR(VLOOKUP(A35,Liste!$B$2:$L$680,9,FALSE),"")</f>
        <v>850</v>
      </c>
      <c r="G35" s="16">
        <f>IFERROR(VLOOKUP(A35,Liste!$B$2:$L$680,10,FALSE),"")</f>
        <v>6</v>
      </c>
      <c r="H35" s="16">
        <f>IFERROR(VLOOKUP(A35,Liste!$B$2:$L$680,11,FALSE),"")</f>
        <v>15</v>
      </c>
      <c r="I35" s="1" t="str">
        <f>IFERROR(HYPERLINK(VLOOKUP(A35,Liste!$B$2:$T$680,19,FALSE)),"")</f>
        <v>http://terresetpierresdazur.wix.com/randos-en-provence#!verdon-bastidon/cles</v>
      </c>
      <c r="M35" s="8" t="s">
        <v>133</v>
      </c>
      <c r="P35" s="8" t="s">
        <v>264</v>
      </c>
    </row>
    <row r="36" spans="1:16" x14ac:dyDescent="0.25">
      <c r="A36" s="8">
        <v>5</v>
      </c>
      <c r="B36" s="1" t="str">
        <f>IFERROR(VLOOKUP(A36,Liste!$B$2:$L$680,2,FALSE),"")</f>
        <v>Le Verdon</v>
      </c>
      <c r="C36" s="1" t="str">
        <f>IFERROR(VLOOKUP(A36,Liste!$B$2:$L$680,5,FALSE),"")</f>
        <v>Le mythique sentier Martel</v>
      </c>
      <c r="D36" s="1" t="str">
        <f>IFERROR(VLOOKUP(A36,Liste!$B$2:$L$680,7,FALSE),"")</f>
        <v>Difficile (4/5)</v>
      </c>
      <c r="E36" s="1" t="str">
        <f>IFERROR(VLOOKUP(A36,Liste!$B$2:$L$680,8,FALSE),"")</f>
        <v>Exceptionnel (5/5)</v>
      </c>
      <c r="F36" s="16">
        <f>IFERROR(VLOOKUP(A36,Liste!$B$2:$L$680,9,FALSE),"")</f>
        <v>500</v>
      </c>
      <c r="G36" s="16">
        <f>IFERROR(VLOOKUP(A36,Liste!$B$2:$L$680,10,FALSE),"")</f>
        <v>6.5</v>
      </c>
      <c r="H36" s="16">
        <f>IFERROR(VLOOKUP(A36,Liste!$B$2:$L$680,11,FALSE),"")</f>
        <v>14</v>
      </c>
      <c r="I36" s="1" t="str">
        <f>IFERROR(HYPERLINK(VLOOKUP(A36,Liste!$B$2:$T$680,19,FALSE)),"")</f>
        <v>http://terresetpierresdazur.wix.com/randos-en-provence#!verdon-martel/cl2p</v>
      </c>
      <c r="M36" s="8" t="s">
        <v>134</v>
      </c>
    </row>
    <row r="37" spans="1:16" x14ac:dyDescent="0.25">
      <c r="A37" s="8">
        <v>6</v>
      </c>
      <c r="B37" s="1" t="str">
        <f>IFERROR(VLOOKUP(A37,Liste!$B$2:$L$680,2,FALSE),"")</f>
        <v>Le Verdon</v>
      </c>
      <c r="C37" s="1" t="str">
        <f>IFERROR(VLOOKUP(A37,Liste!$B$2:$L$680,5,FALSE),"")</f>
        <v>Le tour de Breis</v>
      </c>
      <c r="D37" s="1" t="str">
        <f>IFERROR(VLOOKUP(A37,Liste!$B$2:$L$680,7,FALSE),"")</f>
        <v>Facile (2/5)</v>
      </c>
      <c r="E37" s="1" t="str">
        <f>IFERROR(VLOOKUP(A37,Liste!$B$2:$L$680,8,FALSE),"")</f>
        <v>Plutôt bien (2/5)</v>
      </c>
      <c r="F37" s="16">
        <f>IFERROR(VLOOKUP(A37,Liste!$B$2:$L$680,9,FALSE),"")</f>
        <v>500</v>
      </c>
      <c r="G37" s="16">
        <f>IFERROR(VLOOKUP(A37,Liste!$B$2:$L$680,10,FALSE),"")</f>
        <v>4</v>
      </c>
      <c r="H37" s="16">
        <f>IFERROR(VLOOKUP(A37,Liste!$B$2:$L$680,11,FALSE),"")</f>
        <v>11</v>
      </c>
      <c r="I37" s="1" t="str">
        <f>IFERROR(HYPERLINK(VLOOKUP(A37,Liste!$B$2:$T$680,19,FALSE)),"")</f>
        <v>http://terresetpierresdazur.wix.com/randos-en-provence#!trigance/cmpd</v>
      </c>
      <c r="M37" s="8" t="s">
        <v>135</v>
      </c>
    </row>
    <row r="38" spans="1:16" x14ac:dyDescent="0.25">
      <c r="A38" s="8">
        <v>7</v>
      </c>
      <c r="B38" s="1" t="str">
        <f>IFERROR(VLOOKUP(A38,Liste!$B$2:$L$680,2,FALSE),"")</f>
        <v>Le Verdon</v>
      </c>
      <c r="C38" s="1" t="str">
        <f>IFERROR(VLOOKUP(A38,Liste!$B$2:$L$680,5,FALSE),"")</f>
        <v>Les Cadières de Brandis</v>
      </c>
      <c r="D38" s="1" t="str">
        <f>IFERROR(VLOOKUP(A38,Liste!$B$2:$L$680,7,FALSE),"")</f>
        <v>Facile (2/5)</v>
      </c>
      <c r="E38" s="1" t="str">
        <f>IFERROR(VLOOKUP(A38,Liste!$B$2:$L$680,8,FALSE),"")</f>
        <v>Très bien (4/5)</v>
      </c>
      <c r="F38" s="16">
        <f>IFERROR(VLOOKUP(A38,Liste!$B$2:$L$680,9,FALSE),"")</f>
        <v>400</v>
      </c>
      <c r="G38" s="16">
        <f>IFERROR(VLOOKUP(A38,Liste!$B$2:$L$680,10,FALSE),"")</f>
        <v>3</v>
      </c>
      <c r="H38" s="16">
        <f>IFERROR(VLOOKUP(A38,Liste!$B$2:$L$680,11,FALSE),"")</f>
        <v>8</v>
      </c>
      <c r="I38" s="1" t="str">
        <f>IFERROR(HYPERLINK(VLOOKUP(A38,Liste!$B$2:$T$680,19,FALSE)),"")</f>
        <v>http://terresetpierresdazur.wix.com/randos-en-provence#!cadieres-de-brandis/c1ks9</v>
      </c>
      <c r="M38" s="8" t="s">
        <v>96</v>
      </c>
    </row>
    <row r="39" spans="1:16" x14ac:dyDescent="0.25">
      <c r="A39" s="8">
        <v>8</v>
      </c>
      <c r="B39" s="1" t="str">
        <f>IFERROR(VLOOKUP(A39,Liste!$B$2:$L$680,2,FALSE),"")</f>
        <v>Le Verdon</v>
      </c>
      <c r="C39" s="1" t="str">
        <f>IFERROR(VLOOKUP(A39,Liste!$B$2:$L$680,5,FALSE),"")</f>
        <v>La Basse d'Angles</v>
      </c>
      <c r="D39" s="1" t="str">
        <f>IFERROR(VLOOKUP(A39,Liste!$B$2:$L$680,7,FALSE),"")</f>
        <v>Moyen (3/5)</v>
      </c>
      <c r="E39" s="1" t="str">
        <f>IFERROR(VLOOKUP(A39,Liste!$B$2:$L$680,8,FALSE),"")</f>
        <v>Plutôt bien (2/5)</v>
      </c>
      <c r="F39" s="16">
        <f>IFERROR(VLOOKUP(A39,Liste!$B$2:$L$680,9,FALSE),"")</f>
        <v>750</v>
      </c>
      <c r="G39" s="16">
        <f>IFERROR(VLOOKUP(A39,Liste!$B$2:$L$680,10,FALSE),"")</f>
        <v>4</v>
      </c>
      <c r="H39" s="16">
        <f>IFERROR(VLOOKUP(A39,Liste!$B$2:$L$680,11,FALSE),"")</f>
        <v>8</v>
      </c>
      <c r="I39" s="1" t="str">
        <f>IFERROR(HYPERLINK(VLOOKUP(A39,Liste!$B$2:$T$680,19,FALSE)),"")</f>
        <v>http://terresetpierresdazur.wix.com/randos-en-provence#!verdon-angles/cqvu</v>
      </c>
      <c r="M39" s="8" t="s">
        <v>95</v>
      </c>
    </row>
    <row r="40" spans="1:16" x14ac:dyDescent="0.25">
      <c r="A40" s="8">
        <v>9</v>
      </c>
      <c r="B40" s="1" t="str">
        <f>IFERROR(VLOOKUP(A40,Liste!$B$2:$L$680,2,FALSE),"")</f>
        <v>Le Verdon</v>
      </c>
      <c r="C40" s="1" t="str">
        <f>IFERROR(VLOOKUP(A40,Liste!$B$2:$L$680,5,FALSE),"")</f>
        <v>Promenade en Artuby</v>
      </c>
      <c r="D40" s="1" t="str">
        <f>IFERROR(VLOOKUP(A40,Liste!$B$2:$L$680,7,FALSE),"")</f>
        <v>Facile (2/5)</v>
      </c>
      <c r="E40" s="1" t="str">
        <f>IFERROR(VLOOKUP(A40,Liste!$B$2:$L$680,8,FALSE),"")</f>
        <v>Plutôt bien (2/5)</v>
      </c>
      <c r="F40" s="16">
        <f>IFERROR(VLOOKUP(A40,Liste!$B$2:$L$680,9,FALSE),"")</f>
        <v>250</v>
      </c>
      <c r="G40" s="16">
        <f>IFERROR(VLOOKUP(A40,Liste!$B$2:$L$680,10,FALSE),"")</f>
        <v>2.5</v>
      </c>
      <c r="H40" s="16">
        <f>IFERROR(VLOOKUP(A40,Liste!$B$2:$L$680,11,FALSE),"")</f>
        <v>9</v>
      </c>
      <c r="I40" s="1" t="str">
        <f>IFERROR(HYPERLINK(VLOOKUP(A40,Liste!$B$2:$T$680,19,FALSE)),"")</f>
        <v>http://terresetpierresdazur.wix.com/randos-en-provence#!artuby/nhe60</v>
      </c>
      <c r="M40" s="8" t="s">
        <v>138</v>
      </c>
    </row>
    <row r="41" spans="1:16" x14ac:dyDescent="0.25">
      <c r="A41" s="8">
        <v>10</v>
      </c>
      <c r="B41" s="1" t="str">
        <f>IFERROR(VLOOKUP(A41,Liste!$B$2:$L$680,2,FALSE),"")</f>
        <v>Pays de Fayence</v>
      </c>
      <c r="C41" s="1" t="str">
        <f>IFERROR(VLOOKUP(A41,Liste!$B$2:$L$680,5,FALSE),"")</f>
        <v>Le Mont Lachens</v>
      </c>
      <c r="D41" s="1" t="str">
        <f>IFERROR(VLOOKUP(A41,Liste!$B$2:$L$680,7,FALSE),"")</f>
        <v>Difficile (4/5)</v>
      </c>
      <c r="E41" s="1" t="str">
        <f>IFERROR(VLOOKUP(A41,Liste!$B$2:$L$680,8,FALSE),"")</f>
        <v>Bien (3/5)</v>
      </c>
      <c r="F41" s="16">
        <f>IFERROR(VLOOKUP(A41,Liste!$B$2:$L$680,9,FALSE),"")</f>
        <v>1000</v>
      </c>
      <c r="G41" s="16">
        <f>IFERROR(VLOOKUP(A41,Liste!$B$2:$L$680,10,FALSE),"")</f>
        <v>5</v>
      </c>
      <c r="H41" s="16">
        <f>IFERROR(VLOOKUP(A41,Liste!$B$2:$L$680,11,FALSE),"")</f>
        <v>13</v>
      </c>
      <c r="I41" s="1" t="str">
        <f>IFERROR(HYPERLINK(VLOOKUP(A41,Liste!$B$2:$T$680,19,FALSE)),"")</f>
        <v>http://terresetpierresdazur.wix.com/randos-en-provence#!lachens/c1mfg</v>
      </c>
      <c r="M41" s="8" t="s">
        <v>136</v>
      </c>
    </row>
    <row r="42" spans="1:16" x14ac:dyDescent="0.25">
      <c r="A42" s="8">
        <v>11</v>
      </c>
      <c r="B42" s="1" t="str">
        <f>IFERROR(VLOOKUP(A42,Liste!$B$2:$L$680,2,FALSE),"")</f>
        <v>Pays de Fayence</v>
      </c>
      <c r="C42" s="1" t="str">
        <f>IFERROR(VLOOKUP(A42,Liste!$B$2:$L$680,5,FALSE),"")</f>
        <v>Promenade d'Esclapon</v>
      </c>
      <c r="D42" s="1" t="str">
        <f>IFERROR(VLOOKUP(A42,Liste!$B$2:$L$680,7,FALSE),"")</f>
        <v>Très facile (1/5)</v>
      </c>
      <c r="E42" s="1" t="str">
        <f>IFERROR(VLOOKUP(A42,Liste!$B$2:$L$680,8,FALSE),"")</f>
        <v>Très bien (4/5)</v>
      </c>
      <c r="F42" s="16">
        <f>IFERROR(VLOOKUP(A42,Liste!$B$2:$L$680,9,FALSE),"")</f>
        <v>50</v>
      </c>
      <c r="G42" s="16">
        <f>IFERROR(VLOOKUP(A42,Liste!$B$2:$L$680,10,FALSE),"")</f>
        <v>1</v>
      </c>
      <c r="H42" s="16">
        <f>IFERROR(VLOOKUP(A42,Liste!$B$2:$L$680,11,FALSE),"")</f>
        <v>7</v>
      </c>
      <c r="I42" s="1" t="str">
        <f>IFERROR(HYPERLINK(VLOOKUP(A42,Liste!$B$2:$T$680,19,FALSE)),"")</f>
        <v>http://terresetpierresdazur.wix.com/randos-en-provence#!esclapon/cveo</v>
      </c>
    </row>
    <row r="43" spans="1:16" x14ac:dyDescent="0.25">
      <c r="A43" s="8">
        <v>12</v>
      </c>
      <c r="B43" s="1" t="str">
        <f>IFERROR(VLOOKUP(A43,Liste!$B$2:$L$680,2,FALSE),"")</f>
        <v>Pays de Fayence</v>
      </c>
      <c r="C43" s="1" t="str">
        <f>IFERROR(VLOOKUP(A43,Liste!$B$2:$L$680,5,FALSE),"")</f>
        <v>Les mégalithes et la cascade de Clar</v>
      </c>
      <c r="D43" s="1" t="str">
        <f>IFERROR(VLOOKUP(A43,Liste!$B$2:$L$680,7,FALSE),"")</f>
        <v>Difficile (4/5)</v>
      </c>
      <c r="E43" s="1" t="str">
        <f>IFERROR(VLOOKUP(A43,Liste!$B$2:$L$680,8,FALSE),"")</f>
        <v>Bien (3/5)</v>
      </c>
      <c r="F43" s="16">
        <f>IFERROR(VLOOKUP(A43,Liste!$B$2:$L$680,9,FALSE),"")</f>
        <v>300</v>
      </c>
      <c r="G43" s="16">
        <f>IFERROR(VLOOKUP(A43,Liste!$B$2:$L$680,10,FALSE),"")</f>
        <v>6</v>
      </c>
      <c r="H43" s="16">
        <f>IFERROR(VLOOKUP(A43,Liste!$B$2:$L$680,11,FALSE),"")</f>
        <v>18</v>
      </c>
      <c r="I43" s="1" t="str">
        <f>IFERROR(HYPERLINK(VLOOKUP(A43,Liste!$B$2:$T$680,19,FALSE)),"")</f>
        <v>http://terresetpierresdazur.wix.com/randos-en-provence#!megalithes/c1an0</v>
      </c>
    </row>
    <row r="44" spans="1:16" x14ac:dyDescent="0.25">
      <c r="A44" s="8">
        <v>13</v>
      </c>
      <c r="B44" s="1" t="str">
        <f>IFERROR(VLOOKUP(A44,Liste!$B$2:$L$680,2,FALSE),"")</f>
        <v>Pays de Fayence</v>
      </c>
      <c r="C44" s="1" t="str">
        <f>IFERROR(VLOOKUP(A44,Liste!$B$2:$L$680,5,FALSE),"")</f>
        <v>L'aqueduc et les sources de la Siagnole</v>
      </c>
      <c r="D44" s="1" t="str">
        <f>IFERROR(VLOOKUP(A44,Liste!$B$2:$L$680,7,FALSE),"")</f>
        <v>Moyen (3/5)</v>
      </c>
      <c r="E44" s="1" t="str">
        <f>IFERROR(VLOOKUP(A44,Liste!$B$2:$L$680,8,FALSE),"")</f>
        <v>Bien (3/5)</v>
      </c>
      <c r="F44" s="16">
        <f>IFERROR(VLOOKUP(A44,Liste!$B$2:$L$680,9,FALSE),"")</f>
        <v>400</v>
      </c>
      <c r="G44" s="16">
        <f>IFERROR(VLOOKUP(A44,Liste!$B$2:$L$680,10,FALSE),"")</f>
        <v>3.5</v>
      </c>
      <c r="H44" s="16">
        <f>IFERROR(VLOOKUP(A44,Liste!$B$2:$L$680,11,FALSE),"")</f>
        <v>9</v>
      </c>
      <c r="I44" s="1" t="str">
        <f>IFERROR(HYPERLINK(VLOOKUP(A44,Liste!$B$2:$T$680,19,FALSE)),"")</f>
        <v>http://terresetpierresdazur.wix.com/randos-en-provence#!rochetaillee/cgl1</v>
      </c>
    </row>
    <row r="45" spans="1:16" x14ac:dyDescent="0.25">
      <c r="A45" s="8">
        <v>14</v>
      </c>
      <c r="B45" s="1" t="str">
        <f>IFERROR(VLOOKUP(A45,Liste!$B$2:$L$680,2,FALSE),"")</f>
        <v>Pays de Fayence</v>
      </c>
      <c r="C45" s="1" t="str">
        <f>IFERROR(VLOOKUP(A45,Liste!$B$2:$L$680,5,FALSE),"")</f>
        <v>Les gorges de la Siagne et le Pont des Tuves</v>
      </c>
      <c r="D45" s="1" t="str">
        <f>IFERROR(VLOOKUP(A45,Liste!$B$2:$L$680,7,FALSE),"")</f>
        <v>Facile (2/5)</v>
      </c>
      <c r="E45" s="1" t="str">
        <f>IFERROR(VLOOKUP(A45,Liste!$B$2:$L$680,8,FALSE),"")</f>
        <v>Très bien (4/5)</v>
      </c>
      <c r="F45" s="16">
        <f>IFERROR(VLOOKUP(A45,Liste!$B$2:$L$680,9,FALSE),"")</f>
        <v>300</v>
      </c>
      <c r="G45" s="16">
        <f>IFERROR(VLOOKUP(A45,Liste!$B$2:$L$680,10,FALSE),"")</f>
        <v>3</v>
      </c>
      <c r="H45" s="16">
        <f>IFERROR(VLOOKUP(A45,Liste!$B$2:$L$680,11,FALSE),"")</f>
        <v>9</v>
      </c>
      <c r="I45" s="1" t="str">
        <f>IFERROR(HYPERLINK(VLOOKUP(A45,Liste!$B$2:$T$680,19,FALSE)),"")</f>
        <v>http://terresetpierresdazur.wix.com/randos-en-provence#!siagne/c294</v>
      </c>
    </row>
    <row r="46" spans="1:16" x14ac:dyDescent="0.25">
      <c r="A46" s="8">
        <v>15</v>
      </c>
      <c r="B46" s="1" t="str">
        <f>IFERROR(VLOOKUP(A46,Liste!$B$2:$L$680,2,FALSE),"")</f>
        <v>Pays de Fayence</v>
      </c>
      <c r="C46" s="1" t="str">
        <f>IFERROR(VLOOKUP(A46,Liste!$B$2:$L$680,5,FALSE),"")</f>
        <v>Les chênes centenaires du bois du Défens</v>
      </c>
      <c r="D46" s="1" t="str">
        <f>IFERROR(VLOOKUP(A46,Liste!$B$2:$L$680,7,FALSE),"")</f>
        <v>Très facile (1/5)</v>
      </c>
      <c r="E46" s="1" t="str">
        <f>IFERROR(VLOOKUP(A46,Liste!$B$2:$L$680,8,FALSE),"")</f>
        <v>Plutôt bien (2/5)</v>
      </c>
      <c r="F46" s="16">
        <f>IFERROR(VLOOKUP(A46,Liste!$B$2:$L$680,9,FALSE),"")</f>
        <v>0</v>
      </c>
      <c r="G46" s="16">
        <f>IFERROR(VLOOKUP(A46,Liste!$B$2:$L$680,10,FALSE),"")</f>
        <v>1</v>
      </c>
      <c r="H46" s="16">
        <f>IFERROR(VLOOKUP(A46,Liste!$B$2:$L$680,11,FALSE),"")</f>
        <v>2</v>
      </c>
      <c r="I46" s="1" t="str">
        <f>IFERROR(HYPERLINK(VLOOKUP(A46,Liste!$B$2:$T$680,19,FALSE)),"")</f>
        <v>http://terresetpierresdazur.wix.com/randos-en-provence#!vieux-chenes/c1u3y</v>
      </c>
    </row>
    <row r="47" spans="1:16" x14ac:dyDescent="0.25">
      <c r="A47" s="8">
        <v>16</v>
      </c>
      <c r="B47" s="1" t="str">
        <f>IFERROR(VLOOKUP(A47,Liste!$B$2:$L$680,2,FALSE),"")</f>
        <v>Pays de Fayence</v>
      </c>
      <c r="C47" s="1" t="str">
        <f>IFERROR(VLOOKUP(A47,Liste!$B$2:$L$680,5,FALSE),"")</f>
        <v>La Pigne</v>
      </c>
      <c r="D47" s="1" t="str">
        <f>IFERROR(VLOOKUP(A47,Liste!$B$2:$L$680,7,FALSE),"")</f>
        <v>Moyen (3/5)</v>
      </c>
      <c r="E47" s="1" t="str">
        <f>IFERROR(VLOOKUP(A47,Liste!$B$2:$L$680,8,FALSE),"")</f>
        <v>Plutôt bien (2/5)</v>
      </c>
      <c r="F47" s="16">
        <f>IFERROR(VLOOKUP(A47,Liste!$B$2:$L$680,9,FALSE),"")</f>
        <v>350</v>
      </c>
      <c r="G47" s="16">
        <f>IFERROR(VLOOKUP(A47,Liste!$B$2:$L$680,10,FALSE),"")</f>
        <v>6</v>
      </c>
      <c r="H47" s="16">
        <f>IFERROR(VLOOKUP(A47,Liste!$B$2:$L$680,11,FALSE),"")</f>
        <v>18</v>
      </c>
      <c r="I47" s="1" t="str">
        <f>IFERROR(HYPERLINK(VLOOKUP(A47,Liste!$B$2:$T$680,19,FALSE)),"")</f>
        <v>http://terresetpierresdazur.wix.com/randos-en-provence#!pigne/c1csy</v>
      </c>
    </row>
    <row r="48" spans="1:16" x14ac:dyDescent="0.25">
      <c r="A48" s="8">
        <v>17</v>
      </c>
      <c r="B48" s="1" t="str">
        <f>IFERROR(VLOOKUP(A48,Liste!$B$2:$L$680,2,FALSE),"")</f>
        <v>Pays de Fayence</v>
      </c>
      <c r="C48" s="1" t="str">
        <f>IFERROR(VLOOKUP(A48,Liste!$B$2:$L$680,5,FALSE),"")</f>
        <v>Le circuit des bories</v>
      </c>
      <c r="D48" s="1" t="str">
        <f>IFERROR(VLOOKUP(A48,Liste!$B$2:$L$680,7,FALSE),"")</f>
        <v>Très facile (1/5)</v>
      </c>
      <c r="E48" s="1" t="str">
        <f>IFERROR(VLOOKUP(A48,Liste!$B$2:$L$680,8,FALSE),"")</f>
        <v>Plutôt bien (2/5)</v>
      </c>
      <c r="F48" s="16">
        <f>IFERROR(VLOOKUP(A48,Liste!$B$2:$L$680,9,FALSE),"")</f>
        <v>100</v>
      </c>
      <c r="G48" s="16">
        <f>IFERROR(VLOOKUP(A48,Liste!$B$2:$L$680,10,FALSE),"")</f>
        <v>2</v>
      </c>
      <c r="H48" s="16">
        <f>IFERROR(VLOOKUP(A48,Liste!$B$2:$L$680,11,FALSE),"")</f>
        <v>5</v>
      </c>
      <c r="I48" s="1" t="str">
        <f>IFERROR(HYPERLINK(VLOOKUP(A48,Liste!$B$2:$T$680,19,FALSE)),"")</f>
        <v>http://terresetpierresdazur.wix.com/randos-en-provence#!bories/ccx2</v>
      </c>
    </row>
    <row r="49" spans="1:9" x14ac:dyDescent="0.25">
      <c r="A49" s="8">
        <v>18</v>
      </c>
      <c r="B49" s="1" t="str">
        <f>IFERROR(VLOOKUP(A49,Liste!$B$2:$L$680,2,FALSE),"")</f>
        <v>Pays de Fayence</v>
      </c>
      <c r="C49" s="1" t="str">
        <f>IFERROR(VLOOKUP(A49,Liste!$B$2:$L$680,5,FALSE),"")</f>
        <v>La Camiole</v>
      </c>
      <c r="D49" s="1" t="str">
        <f>IFERROR(VLOOKUP(A49,Liste!$B$2:$L$680,7,FALSE),"")</f>
        <v>Facile (2/5)</v>
      </c>
      <c r="E49" s="1" t="str">
        <f>IFERROR(VLOOKUP(A49,Liste!$B$2:$L$680,8,FALSE),"")</f>
        <v>Plutôt bien (2/5)</v>
      </c>
      <c r="F49" s="16">
        <f>IFERROR(VLOOKUP(A49,Liste!$B$2:$L$680,9,FALSE),"")</f>
        <v>200</v>
      </c>
      <c r="G49" s="16">
        <f>IFERROR(VLOOKUP(A49,Liste!$B$2:$L$680,10,FALSE),"")</f>
        <v>3.5</v>
      </c>
      <c r="H49" s="16">
        <f>IFERROR(VLOOKUP(A49,Liste!$B$2:$L$680,11,FALSE),"")</f>
        <v>11</v>
      </c>
      <c r="I49" s="1" t="str">
        <f>IFERROR(HYPERLINK(VLOOKUP(A49,Liste!$B$2:$T$680,19,FALSE)),"")</f>
        <v>http://terresetpierresdazur.wix.com/randos-en-provence#!camiole/c120k</v>
      </c>
    </row>
    <row r="50" spans="1:9" x14ac:dyDescent="0.25">
      <c r="A50" s="8">
        <v>19</v>
      </c>
      <c r="B50" s="1" t="str">
        <f>IFERROR(VLOOKUP(A50,Liste!$B$2:$L$680,2,FALSE),"")</f>
        <v>Pays de Fayence</v>
      </c>
      <c r="C50" s="1" t="str">
        <f>IFERROR(VLOOKUP(A50,Liste!$B$2:$L$680,5,FALSE),"")</f>
        <v>Le circuit des chapelles</v>
      </c>
      <c r="D50" s="1" t="str">
        <f>IFERROR(VLOOKUP(A50,Liste!$B$2:$L$680,7,FALSE),"")</f>
        <v>Facile (2/5)</v>
      </c>
      <c r="E50" s="1" t="str">
        <f>IFERROR(VLOOKUP(A50,Liste!$B$2:$L$680,8,FALSE),"")</f>
        <v>Bien (3/5)</v>
      </c>
      <c r="F50" s="16">
        <f>IFERROR(VLOOKUP(A50,Liste!$B$2:$L$680,9,FALSE),"")</f>
        <v>150</v>
      </c>
      <c r="G50" s="16">
        <f>IFERROR(VLOOKUP(A50,Liste!$B$2:$L$680,10,FALSE),"")</f>
        <v>4.5</v>
      </c>
      <c r="H50" s="16">
        <f>IFERROR(VLOOKUP(A50,Liste!$B$2:$L$680,11,FALSE),"")</f>
        <v>14</v>
      </c>
      <c r="I50" s="1" t="str">
        <f>IFERROR(HYPERLINK(VLOOKUP(A50,Liste!$B$2:$T$680,19,FALSE)),"")</f>
        <v>http://terresetpierresdazur.wix.com/randos-en-provence#!chapelles/c1i2n</v>
      </c>
    </row>
    <row r="51" spans="1:9" x14ac:dyDescent="0.25">
      <c r="A51" s="8">
        <v>20</v>
      </c>
      <c r="B51" s="1" t="str">
        <f>IFERROR(VLOOKUP(A51,Liste!$B$2:$L$680,2,FALSE),"")</f>
        <v>Pays de Fayence</v>
      </c>
      <c r="C51" s="1" t="str">
        <f>IFERROR(VLOOKUP(A51,Liste!$B$2:$L$680,5,FALSE),"")</f>
        <v>La réserve biologique de Fondurane</v>
      </c>
      <c r="D51" s="1" t="str">
        <f>IFERROR(VLOOKUP(A51,Liste!$B$2:$L$680,7,FALSE),"")</f>
        <v>Très facile (1/5)</v>
      </c>
      <c r="E51" s="1" t="str">
        <f>IFERROR(VLOOKUP(A51,Liste!$B$2:$L$680,8,FALSE),"")</f>
        <v>Plutôt bien (2/5)</v>
      </c>
      <c r="F51" s="16">
        <f>IFERROR(VLOOKUP(A51,Liste!$B$2:$L$680,9,FALSE),"")</f>
        <v>0</v>
      </c>
      <c r="G51" s="16">
        <f>IFERROR(VLOOKUP(A51,Liste!$B$2:$L$680,10,FALSE),"")</f>
        <v>2</v>
      </c>
      <c r="H51" s="16">
        <f>IFERROR(VLOOKUP(A51,Liste!$B$2:$L$680,11,FALSE),"")</f>
        <v>6</v>
      </c>
      <c r="I51" s="1" t="str">
        <f>IFERROR(HYPERLINK(VLOOKUP(A51,Liste!$B$2:$T$680,19,FALSE)),"")</f>
        <v>http://terresetpierresdazur.wix.com/randos-en-provence#!fondurane/c13yn</v>
      </c>
    </row>
    <row r="52" spans="1:9" x14ac:dyDescent="0.25">
      <c r="A52" s="8">
        <v>21</v>
      </c>
      <c r="B52" s="1" t="str">
        <f>IFERROR(VLOOKUP(A52,Liste!$B$2:$L$680,2,FALSE),"")</f>
        <v>Pays de Fayence</v>
      </c>
      <c r="C52" s="1" t="str">
        <f>IFERROR(VLOOKUP(A52,Liste!$B$2:$L$680,5,FALSE),"")</f>
        <v>Le lac de St Cassien : Le Haut Serminier</v>
      </c>
      <c r="D52" s="1" t="str">
        <f>IFERROR(VLOOKUP(A52,Liste!$B$2:$L$680,7,FALSE),"")</f>
        <v>Facile (2/5)</v>
      </c>
      <c r="E52" s="1" t="str">
        <f>IFERROR(VLOOKUP(A52,Liste!$B$2:$L$680,8,FALSE),"")</f>
        <v>Plutôt bien (2/5)</v>
      </c>
      <c r="F52" s="16">
        <f>IFERROR(VLOOKUP(A52,Liste!$B$2:$L$680,9,FALSE),"")</f>
        <v>200</v>
      </c>
      <c r="G52" s="16">
        <f>IFERROR(VLOOKUP(A52,Liste!$B$2:$L$680,10,FALSE),"")</f>
        <v>4</v>
      </c>
      <c r="H52" s="16">
        <f>IFERROR(VLOOKUP(A52,Liste!$B$2:$L$680,11,FALSE),"")</f>
        <v>13</v>
      </c>
      <c r="I52" s="1" t="str">
        <f>IFERROR(HYPERLINK(VLOOKUP(A52,Liste!$B$2:$T$680,19,FALSE)),"")</f>
        <v>http://terresetpierresdazur.wix.com/randos-en-provence#!cassien-serminier/c100x</v>
      </c>
    </row>
    <row r="53" spans="1:9" x14ac:dyDescent="0.25">
      <c r="A53" s="8">
        <v>22</v>
      </c>
      <c r="B53" s="1" t="str">
        <f>IFERROR(VLOOKUP(A53,Liste!$B$2:$L$680,2,FALSE),"")</f>
        <v>Pays de Fayence</v>
      </c>
      <c r="C53" s="1" t="str">
        <f>IFERROR(VLOOKUP(A53,Liste!$B$2:$L$680,5,FALSE),"")</f>
        <v>La randonnée des mimosas</v>
      </c>
      <c r="D53" s="1" t="str">
        <f>IFERROR(VLOOKUP(A53,Liste!$B$2:$L$680,7,FALSE),"")</f>
        <v>Moyen (3/5)</v>
      </c>
      <c r="E53" s="1" t="str">
        <f>IFERROR(VLOOKUP(A53,Liste!$B$2:$L$680,8,FALSE),"")</f>
        <v>Bien (3/5)</v>
      </c>
      <c r="F53" s="16">
        <f>IFERROR(VLOOKUP(A53,Liste!$B$2:$L$680,9,FALSE),"")</f>
        <v>350</v>
      </c>
      <c r="G53" s="16">
        <f>IFERROR(VLOOKUP(A53,Liste!$B$2:$L$680,10,FALSE),"")</f>
        <v>5</v>
      </c>
      <c r="H53" s="16">
        <f>IFERROR(VLOOKUP(A53,Liste!$B$2:$L$680,11,FALSE),"")</f>
        <v>16</v>
      </c>
      <c r="I53" s="1" t="str">
        <f>IFERROR(HYPERLINK(VLOOKUP(A53,Liste!$B$2:$T$680,19,FALSE)),"")</f>
        <v>http://terresetpierresdazur.wix.com/randos-en-provence#!mimosas/ck3j</v>
      </c>
    </row>
    <row r="54" spans="1:9" x14ac:dyDescent="0.25">
      <c r="A54" s="8">
        <v>23</v>
      </c>
      <c r="B54" s="1" t="str">
        <f>IFERROR(VLOOKUP(A54,Liste!$B$2:$L$680,2,FALSE),"")</f>
        <v>Pays de Fayence</v>
      </c>
      <c r="C54" s="1" t="str">
        <f>IFERROR(VLOOKUP(A54,Liste!$B$2:$L$680,5,FALSE),"")</f>
        <v>Le Lac de Meaulx</v>
      </c>
      <c r="D54" s="1" t="str">
        <f>IFERROR(VLOOKUP(A54,Liste!$B$2:$L$680,7,FALSE),"")</f>
        <v>Facile (2/5)</v>
      </c>
      <c r="E54" s="1" t="str">
        <f>IFERROR(VLOOKUP(A54,Liste!$B$2:$L$680,8,FALSE),"")</f>
        <v>Décevant (1/5)</v>
      </c>
      <c r="F54" s="16">
        <f>IFERROR(VLOOKUP(A54,Liste!$B$2:$L$680,9,FALSE),"")</f>
        <v>100</v>
      </c>
      <c r="G54" s="16">
        <f>IFERROR(VLOOKUP(A54,Liste!$B$2:$L$680,10,FALSE),"")</f>
        <v>2</v>
      </c>
      <c r="H54" s="16">
        <f>IFERROR(VLOOKUP(A54,Liste!$B$2:$L$680,11,FALSE),"")</f>
        <v>6</v>
      </c>
      <c r="I54" s="1" t="str">
        <f>IFERROR(HYPERLINK(VLOOKUP(A54,Liste!$B$2:$T$680,19,FALSE)),"")</f>
        <v>http://terresetpierresdazur.wix.com/randos-en-provence#!meaulx/c2su</v>
      </c>
    </row>
    <row r="55" spans="1:9" x14ac:dyDescent="0.25">
      <c r="A55" s="8">
        <v>24</v>
      </c>
      <c r="B55" s="1" t="str">
        <f>IFERROR(VLOOKUP(A55,Liste!$B$2:$L$680,2,FALSE),"")</f>
        <v>Pays de Fayence</v>
      </c>
      <c r="C55" s="1" t="str">
        <f>IFERROR(VLOOKUP(A55,Liste!$B$2:$L$680,5,FALSE),"")</f>
        <v>L'Oliveraie de Trestaure les Bois</v>
      </c>
      <c r="D55" s="1" t="str">
        <f>IFERROR(VLOOKUP(A55,Liste!$B$2:$L$680,7,FALSE),"")</f>
        <v>Facile (2/5)</v>
      </c>
      <c r="E55" s="1" t="str">
        <f>IFERROR(VLOOKUP(A55,Liste!$B$2:$L$680,8,FALSE),"")</f>
        <v>Plutôt bien (2/5)</v>
      </c>
      <c r="F55" s="16">
        <f>IFERROR(VLOOKUP(A55,Liste!$B$2:$L$680,9,FALSE),"")</f>
        <v>100</v>
      </c>
      <c r="G55" s="16">
        <f>IFERROR(VLOOKUP(A55,Liste!$B$2:$L$680,10,FALSE),"")</f>
        <v>4</v>
      </c>
      <c r="H55" s="16">
        <f>IFERROR(VLOOKUP(A55,Liste!$B$2:$L$680,11,FALSE),"")</f>
        <v>12</v>
      </c>
      <c r="I55" s="1" t="str">
        <f>IFERROR(HYPERLINK(VLOOKUP(A55,Liste!$B$2:$T$680,19,FALSE)),"")</f>
        <v>http://terresetpierresdazur.wix.com/randos-en-provence#!trestaure/czb5</v>
      </c>
    </row>
    <row r="56" spans="1:9" x14ac:dyDescent="0.25">
      <c r="A56" s="8">
        <v>25</v>
      </c>
      <c r="B56" s="1" t="str">
        <f>IFERROR(VLOOKUP(A56,Liste!$B$2:$L$680,2,FALSE),"")</f>
        <v>Pays de Fayence</v>
      </c>
      <c r="C56" s="1" t="str">
        <f>IFERROR(VLOOKUP(A56,Liste!$B$2:$L$680,5,FALSE),"")</f>
        <v>Le lac du Rioutard</v>
      </c>
      <c r="D56" s="1" t="str">
        <f>IFERROR(VLOOKUP(A56,Liste!$B$2:$L$680,7,FALSE),"")</f>
        <v>Très facile (1/5)</v>
      </c>
      <c r="E56" s="1" t="str">
        <f>IFERROR(VLOOKUP(A56,Liste!$B$2:$L$680,8,FALSE),"")</f>
        <v>Bien (3/5)</v>
      </c>
      <c r="F56" s="16">
        <f>IFERROR(VLOOKUP(A56,Liste!$B$2:$L$680,9,FALSE),"")</f>
        <v>50</v>
      </c>
      <c r="G56" s="16">
        <f>IFERROR(VLOOKUP(A56,Liste!$B$2:$L$680,10,FALSE),"")</f>
        <v>1.5</v>
      </c>
      <c r="H56" s="16">
        <f>IFERROR(VLOOKUP(A56,Liste!$B$2:$L$680,11,FALSE),"")</f>
        <v>5</v>
      </c>
      <c r="I56" s="1" t="str">
        <f>IFERROR(HYPERLINK(VLOOKUP(A56,Liste!$B$2:$T$680,19,FALSE)),"")</f>
        <v>http://terresetpierresdazur.wix.com/randos-en-provence#!rioutard/cxwh</v>
      </c>
    </row>
    <row r="57" spans="1:9" x14ac:dyDescent="0.25">
      <c r="A57" s="8">
        <v>26</v>
      </c>
      <c r="B57" s="1" t="str">
        <f>IFERROR(VLOOKUP(A57,Liste!$B$2:$L$680,2,FALSE),"")</f>
        <v>Pays de Fayence</v>
      </c>
      <c r="C57" s="1" t="str">
        <f>IFERROR(VLOOKUP(A57,Liste!$B$2:$L$680,5,FALSE),"")</f>
        <v>Le barrage de Malpasset</v>
      </c>
      <c r="D57" s="1" t="str">
        <f>IFERROR(VLOOKUP(A57,Liste!$B$2:$L$680,7,FALSE),"")</f>
        <v>Facile (2/5)</v>
      </c>
      <c r="E57" s="1" t="str">
        <f>IFERROR(VLOOKUP(A57,Liste!$B$2:$L$680,8,FALSE),"")</f>
        <v>Plutôt bien (2/5)</v>
      </c>
      <c r="F57" s="16">
        <f>IFERROR(VLOOKUP(A57,Liste!$B$2:$L$680,9,FALSE),"")</f>
        <v>100</v>
      </c>
      <c r="G57" s="16">
        <f>IFERROR(VLOOKUP(A57,Liste!$B$2:$L$680,10,FALSE),"")</f>
        <v>4.5</v>
      </c>
      <c r="H57" s="16">
        <f>IFERROR(VLOOKUP(A57,Liste!$B$2:$L$680,11,FALSE),"")</f>
        <v>14</v>
      </c>
      <c r="I57" s="1" t="str">
        <f>IFERROR(HYPERLINK(VLOOKUP(A57,Liste!$B$2:$T$680,19,FALSE)),"")</f>
        <v>http://terresetpierresdazur.wix.com/randos-en-provence#!malpasset/c1iql</v>
      </c>
    </row>
    <row r="58" spans="1:9" x14ac:dyDescent="0.25">
      <c r="A58" s="8">
        <v>27</v>
      </c>
      <c r="B58" s="1" t="str">
        <f>IFERROR(VLOOKUP(A58,Liste!$B$2:$L$680,2,FALSE),"")</f>
        <v>Pays de Fayence</v>
      </c>
      <c r="C58" s="1" t="str">
        <f>IFERROR(VLOOKUP(A58,Liste!$B$2:$L$680,5,FALSE),"")</f>
        <v>La meulière et l'Oppidum</v>
      </c>
      <c r="D58" s="1" t="str">
        <f>IFERROR(VLOOKUP(A58,Liste!$B$2:$L$680,7,FALSE),"")</f>
        <v>Facile (2/5)</v>
      </c>
      <c r="E58" s="1" t="str">
        <f>IFERROR(VLOOKUP(A58,Liste!$B$2:$L$680,8,FALSE),"")</f>
        <v>Très bien (4/5)</v>
      </c>
      <c r="F58" s="16">
        <f>IFERROR(VLOOKUP(A58,Liste!$B$2:$L$680,9,FALSE),"")</f>
        <v>200</v>
      </c>
      <c r="G58" s="16">
        <f>IFERROR(VLOOKUP(A58,Liste!$B$2:$L$680,10,FALSE),"")</f>
        <v>2</v>
      </c>
      <c r="H58" s="16">
        <f>IFERROR(VLOOKUP(A58,Liste!$B$2:$L$680,11,FALSE),"")</f>
        <v>5</v>
      </c>
      <c r="I58" s="1" t="str">
        <f>IFERROR(HYPERLINK(VLOOKUP(A58,Liste!$B$2:$T$680,19,FALSE)),"")</f>
        <v>http://terresetpierresdazur.wix.com/randos-en-provence#!meulieres/c39t</v>
      </c>
    </row>
    <row r="59" spans="1:9" x14ac:dyDescent="0.25">
      <c r="A59" s="8">
        <v>28</v>
      </c>
      <c r="B59" s="1" t="str">
        <f>IFERROR(VLOOKUP(A59,Liste!$B$2:$L$680,2,FALSE),"")</f>
        <v>Arrière-Pays Grassois</v>
      </c>
      <c r="C59" s="1" t="str">
        <f>IFERROR(VLOOKUP(A59,Liste!$B$2:$L$680,5,FALSE),"")</f>
        <v>La crête du Bauroux</v>
      </c>
      <c r="D59" s="1" t="str">
        <f>IFERROR(VLOOKUP(A59,Liste!$B$2:$L$680,7,FALSE),"")</f>
        <v>Moyen (3/5)</v>
      </c>
      <c r="E59" s="1" t="str">
        <f>IFERROR(VLOOKUP(A59,Liste!$B$2:$L$680,8,FALSE),"")</f>
        <v>Bien (3/5)</v>
      </c>
      <c r="F59" s="16">
        <f>IFERROR(VLOOKUP(A59,Liste!$B$2:$L$680,9,FALSE),"")</f>
        <v>550</v>
      </c>
      <c r="G59" s="16">
        <f>IFERROR(VLOOKUP(A59,Liste!$B$2:$L$680,10,FALSE),"")</f>
        <v>4</v>
      </c>
      <c r="H59" s="16">
        <f>IFERROR(VLOOKUP(A59,Liste!$B$2:$L$680,11,FALSE),"")</f>
        <v>11</v>
      </c>
      <c r="I59" s="1" t="str">
        <f>IFERROR(HYPERLINK(VLOOKUP(A59,Liste!$B$2:$T$680,19,FALSE)),"")</f>
        <v>http://terresetpierresdazur.wix.com/randos-en-provence#!bauroux/c12mm</v>
      </c>
    </row>
    <row r="60" spans="1:9" x14ac:dyDescent="0.25">
      <c r="A60" s="8">
        <v>29</v>
      </c>
      <c r="B60" s="1" t="str">
        <f>IFERROR(VLOOKUP(A60,Liste!$B$2:$L$680,2,FALSE),"")</f>
        <v>Arrière-Pays Grassois</v>
      </c>
      <c r="C60" s="1" t="str">
        <f>IFERROR(VLOOKUP(A60,Liste!$B$2:$L$680,5,FALSE),"")</f>
        <v>La boucle de Val Ferrière</v>
      </c>
      <c r="D60" s="1" t="str">
        <f>IFERROR(VLOOKUP(A60,Liste!$B$2:$L$680,7,FALSE),"")</f>
        <v>Facile (2/5)</v>
      </c>
      <c r="E60" s="1" t="str">
        <f>IFERROR(VLOOKUP(A60,Liste!$B$2:$L$680,8,FALSE),"")</f>
        <v>Bien (3/5)</v>
      </c>
      <c r="F60" s="16">
        <f>IFERROR(VLOOKUP(A60,Liste!$B$2:$L$680,9,FALSE),"")</f>
        <v>400</v>
      </c>
      <c r="G60" s="16">
        <f>IFERROR(VLOOKUP(A60,Liste!$B$2:$L$680,10,FALSE),"")</f>
        <v>3.5</v>
      </c>
      <c r="H60" s="16">
        <f>IFERROR(VLOOKUP(A60,Liste!$B$2:$L$680,11,FALSE),"")</f>
        <v>9</v>
      </c>
      <c r="I60" s="1" t="str">
        <f>IFERROR(HYPERLINK(VLOOKUP(A60,Liste!$B$2:$T$680,19,FALSE)),"")</f>
        <v>http://terresetpierresdazur.wix.com/randos-en-provence#!valferriere/c1uaf</v>
      </c>
    </row>
    <row r="61" spans="1:9" x14ac:dyDescent="0.25">
      <c r="A61" s="8">
        <v>30</v>
      </c>
      <c r="B61" s="1" t="str">
        <f>IFERROR(VLOOKUP(A61,Liste!$B$2:$L$680,2,FALSE),"")</f>
        <v>Arrière-Pays Grassois</v>
      </c>
      <c r="C61" s="1" t="str">
        <f>IFERROR(VLOOKUP(A61,Liste!$B$2:$L$680,5,FALSE),"")</f>
        <v>La montagne de l'Audibergue</v>
      </c>
      <c r="D61" s="1" t="str">
        <f>IFERROR(VLOOKUP(A61,Liste!$B$2:$L$680,7,FALSE),"")</f>
        <v>Facile (2/5)</v>
      </c>
      <c r="E61" s="1" t="str">
        <f>IFERROR(VLOOKUP(A61,Liste!$B$2:$L$680,8,FALSE),"")</f>
        <v>Plutôt bien (2/5)</v>
      </c>
      <c r="F61" s="16">
        <f>IFERROR(VLOOKUP(A61,Liste!$B$2:$L$680,9,FALSE),"")</f>
        <v>350</v>
      </c>
      <c r="G61" s="16">
        <f>IFERROR(VLOOKUP(A61,Liste!$B$2:$L$680,10,FALSE),"")</f>
        <v>3</v>
      </c>
      <c r="H61" s="16">
        <f>IFERROR(VLOOKUP(A61,Liste!$B$2:$L$680,11,FALSE),"")</f>
        <v>7</v>
      </c>
      <c r="I61" s="1" t="str">
        <f>IFERROR(HYPERLINK(VLOOKUP(A61,Liste!$B$2:$T$680,19,FALSE)),"")</f>
        <v>http://terresetpierresdazur.wix.com/randos-en-provence#!audibergue/cf1u</v>
      </c>
    </row>
    <row r="62" spans="1:9" x14ac:dyDescent="0.25">
      <c r="A62" s="8">
        <v>31</v>
      </c>
      <c r="B62" s="1" t="str">
        <f>IFERROR(VLOOKUP(A62,Liste!$B$2:$L$680,2,FALSE),"")</f>
        <v>Arrière-Pays Grassois</v>
      </c>
      <c r="C62" s="1" t="str">
        <f>IFERROR(VLOOKUP(A62,Liste!$B$2:$L$680,5,FALSE),"")</f>
        <v>La plaine de Caille</v>
      </c>
      <c r="D62" s="1" t="str">
        <f>IFERROR(VLOOKUP(A62,Liste!$B$2:$L$680,7,FALSE),"")</f>
        <v>Facile (2/5)</v>
      </c>
      <c r="E62" s="1" t="str">
        <f>IFERROR(VLOOKUP(A62,Liste!$B$2:$L$680,8,FALSE),"")</f>
        <v>Bien (3/5)</v>
      </c>
      <c r="F62" s="16">
        <f>IFERROR(VLOOKUP(A62,Liste!$B$2:$L$680,9,FALSE),"")</f>
        <v>100</v>
      </c>
      <c r="G62" s="16">
        <f>IFERROR(VLOOKUP(A62,Liste!$B$2:$L$680,10,FALSE),"")</f>
        <v>3.5</v>
      </c>
      <c r="H62" s="16">
        <f>IFERROR(VLOOKUP(A62,Liste!$B$2:$L$680,11,FALSE),"")</f>
        <v>11</v>
      </c>
      <c r="I62" s="1" t="str">
        <f>IFERROR(HYPERLINK(VLOOKUP(A62,Liste!$B$2:$T$680,19,FALSE)),"")</f>
        <v>http://terresetpierresdazur.wix.com/randos-en-provence#!caille/c23vu</v>
      </c>
    </row>
    <row r="63" spans="1:9" x14ac:dyDescent="0.25">
      <c r="A63" s="8">
        <v>32</v>
      </c>
      <c r="B63" s="1" t="str">
        <f>IFERROR(VLOOKUP(A63,Liste!$B$2:$L$680,2,FALSE),"")</f>
        <v>Arrière-Pays Grassois</v>
      </c>
      <c r="C63" s="1" t="str">
        <f>IFERROR(VLOOKUP(A63,Liste!$B$2:$L$680,5,FALSE),"")</f>
        <v>Le plateau de Briasq</v>
      </c>
      <c r="D63" s="1" t="str">
        <f>IFERROR(VLOOKUP(A63,Liste!$B$2:$L$680,7,FALSE),"")</f>
        <v>Moyen (3/5)</v>
      </c>
      <c r="E63" s="1" t="str">
        <f>IFERROR(VLOOKUP(A63,Liste!$B$2:$L$680,8,FALSE),"")</f>
        <v>Plutôt bien (2/5)</v>
      </c>
      <c r="F63" s="16">
        <f>IFERROR(VLOOKUP(A63,Liste!$B$2:$L$680,9,FALSE),"")</f>
        <v>550</v>
      </c>
      <c r="G63" s="16">
        <f>IFERROR(VLOOKUP(A63,Liste!$B$2:$L$680,10,FALSE),"")</f>
        <v>4</v>
      </c>
      <c r="H63" s="16">
        <f>IFERROR(VLOOKUP(A63,Liste!$B$2:$L$680,11,FALSE),"")</f>
        <v>13</v>
      </c>
      <c r="I63" s="1" t="str">
        <f>IFERROR(HYPERLINK(VLOOKUP(A63,Liste!$B$2:$T$680,19,FALSE)),"")</f>
        <v>http://terresetpierresdazur.wix.com/randos-en-provence#!briasq/c4tg</v>
      </c>
    </row>
    <row r="64" spans="1:9" x14ac:dyDescent="0.25">
      <c r="A64" s="8">
        <v>33</v>
      </c>
      <c r="B64" s="1" t="str">
        <f>IFERROR(VLOOKUP(A64,Liste!$B$2:$L$680,2,FALSE),"")</f>
        <v>Arrière-Pays Grassois</v>
      </c>
      <c r="C64" s="1" t="str">
        <f>IFERROR(VLOOKUP(A64,Liste!$B$2:$L$680,5,FALSE),"")</f>
        <v>L'arche du Ponadieu</v>
      </c>
      <c r="D64" s="1" t="str">
        <f>IFERROR(VLOOKUP(A64,Liste!$B$2:$L$680,7,FALSE),"")</f>
        <v>Facile (2/5)</v>
      </c>
      <c r="E64" s="1" t="str">
        <f>IFERROR(VLOOKUP(A64,Liste!$B$2:$L$680,8,FALSE),"")</f>
        <v>Plutôt bien (2/5)</v>
      </c>
      <c r="F64" s="16">
        <f>IFERROR(VLOOKUP(A64,Liste!$B$2:$L$680,9,FALSE),"")</f>
        <v>200</v>
      </c>
      <c r="G64" s="16">
        <f>IFERROR(VLOOKUP(A64,Liste!$B$2:$L$680,10,FALSE),"")</f>
        <v>3.5</v>
      </c>
      <c r="H64" s="16">
        <f>IFERROR(VLOOKUP(A64,Liste!$B$2:$L$680,11,FALSE),"")</f>
        <v>9</v>
      </c>
      <c r="I64" s="1" t="str">
        <f>IFERROR(HYPERLINK(VLOOKUP(A64,Liste!$B$2:$T$680,19,FALSE)),"")</f>
        <v>http://terresetpierresdazur.wix.com/randos-en-provence#!ponadieu/cq8j</v>
      </c>
    </row>
    <row r="65" spans="1:9" x14ac:dyDescent="0.25">
      <c r="A65" s="8">
        <v>34</v>
      </c>
      <c r="B65" s="1" t="str">
        <f>IFERROR(VLOOKUP(A65,Liste!$B$2:$L$680,2,FALSE),"")</f>
        <v>Arrière-Pays Grassois</v>
      </c>
      <c r="C65" s="1" t="str">
        <f>IFERROR(VLOOKUP(A65,Liste!$B$2:$L$680,5,FALSE),"")</f>
        <v>La montagne de Thiey</v>
      </c>
      <c r="D65" s="1" t="str">
        <f>IFERROR(VLOOKUP(A65,Liste!$B$2:$L$680,7,FALSE),"")</f>
        <v>Moyen (3/5)</v>
      </c>
      <c r="E65" s="1" t="str">
        <f>IFERROR(VLOOKUP(A65,Liste!$B$2:$L$680,8,FALSE),"")</f>
        <v>Très bien (4/5)</v>
      </c>
      <c r="F65" s="16">
        <f>IFERROR(VLOOKUP(A65,Liste!$B$2:$L$680,9,FALSE),"")</f>
        <v>700</v>
      </c>
      <c r="G65" s="16">
        <f>IFERROR(VLOOKUP(A65,Liste!$B$2:$L$680,10,FALSE),"")</f>
        <v>5</v>
      </c>
      <c r="H65" s="16">
        <f>IFERROR(VLOOKUP(A65,Liste!$B$2:$L$680,11,FALSE),"")</f>
        <v>11</v>
      </c>
      <c r="I65" s="1" t="str">
        <f>IFERROR(HYPERLINK(VLOOKUP(A65,Liste!$B$2:$T$680,19,FALSE)),"")</f>
        <v>http://terresetpierresdazur.wix.com/randos-en-provence#!thiey/c1ddu</v>
      </c>
    </row>
    <row r="66" spans="1:9" x14ac:dyDescent="0.25">
      <c r="A66" s="8">
        <v>35</v>
      </c>
      <c r="B66" s="1" t="str">
        <f>IFERROR(VLOOKUP(A66,Liste!$B$2:$L$680,2,FALSE),"")</f>
        <v>Arrière-Pays Grassois</v>
      </c>
      <c r="C66" s="1" t="str">
        <f>IFERROR(VLOOKUP(A66,Liste!$B$2:$L$680,5,FALSE),"")</f>
        <v>Le plateau de Cavillore</v>
      </c>
      <c r="D66" s="1" t="str">
        <f>IFERROR(VLOOKUP(A66,Liste!$B$2:$L$680,7,FALSE),"")</f>
        <v>Très facile (1/5)</v>
      </c>
      <c r="E66" s="1" t="str">
        <f>IFERROR(VLOOKUP(A66,Liste!$B$2:$L$680,8,FALSE),"")</f>
        <v>Bien (3/5)</v>
      </c>
      <c r="F66" s="16">
        <f>IFERROR(VLOOKUP(A66,Liste!$B$2:$L$680,9,FALSE),"")</f>
        <v>300</v>
      </c>
      <c r="G66" s="16">
        <f>IFERROR(VLOOKUP(A66,Liste!$B$2:$L$680,10,FALSE),"")</f>
        <v>3</v>
      </c>
      <c r="H66" s="16">
        <f>IFERROR(VLOOKUP(A66,Liste!$B$2:$L$680,11,FALSE),"")</f>
        <v>6</v>
      </c>
      <c r="I66" s="1" t="str">
        <f>IFERROR(HYPERLINK(VLOOKUP(A66,Liste!$B$2:$T$680,19,FALSE)),"")</f>
        <v>http://terresetpierresdazur.wix.com/randos-en-provence#!cavillore/c1bh8</v>
      </c>
    </row>
    <row r="67" spans="1:9" x14ac:dyDescent="0.25">
      <c r="A67" s="8">
        <v>36</v>
      </c>
      <c r="B67" s="1" t="str">
        <f>IFERROR(VLOOKUP(A67,Liste!$B$2:$L$680,2,FALSE),"")</f>
        <v>Arrière-Pays Grassois</v>
      </c>
      <c r="C67" s="1" t="str">
        <f>IFERROR(VLOOKUP(A67,Liste!$B$2:$L$680,5,FALSE),"")</f>
        <v>Le chemin du Paradis</v>
      </c>
      <c r="D67" s="1" t="str">
        <f>IFERROR(VLOOKUP(A67,Liste!$B$2:$L$680,7,FALSE),"")</f>
        <v>Moyen (3/5)</v>
      </c>
      <c r="E67" s="1" t="str">
        <f>IFERROR(VLOOKUP(A67,Liste!$B$2:$L$680,8,FALSE),"")</f>
        <v>Très bien (4/5)</v>
      </c>
      <c r="F67" s="16">
        <f>IFERROR(VLOOKUP(A67,Liste!$B$2:$L$680,9,FALSE),"")</f>
        <v>350</v>
      </c>
      <c r="G67" s="16">
        <f>IFERROR(VLOOKUP(A67,Liste!$B$2:$L$680,10,FALSE),"")</f>
        <v>4</v>
      </c>
      <c r="H67" s="16">
        <f>IFERROR(VLOOKUP(A67,Liste!$B$2:$L$680,11,FALSE),"")</f>
        <v>8</v>
      </c>
      <c r="I67" s="1" t="str">
        <f>IFERROR(HYPERLINK(VLOOKUP(A67,Liste!$B$2:$T$680,19,FALSE)),"")</f>
        <v>http://terresetpierresdazur.wix.com/randos-en-provence#!paradis/c1orm</v>
      </c>
    </row>
    <row r="68" spans="1:9" x14ac:dyDescent="0.25">
      <c r="A68" s="8">
        <v>37</v>
      </c>
      <c r="B68" s="1" t="str">
        <f>IFERROR(VLOOKUP(A68,Liste!$B$2:$L$680,2,FALSE),"")</f>
        <v>Arrière-Pays Grassois</v>
      </c>
      <c r="C68" s="1" t="str">
        <f>IFERROR(VLOOKUP(A68,Liste!$B$2:$L$680,5,FALSE),"")</f>
        <v>Le plateau de Calern</v>
      </c>
      <c r="D68" s="1" t="str">
        <f>IFERROR(VLOOKUP(A68,Liste!$B$2:$L$680,7,FALSE),"")</f>
        <v>Moyen (3/5)</v>
      </c>
      <c r="E68" s="1" t="str">
        <f>IFERROR(VLOOKUP(A68,Liste!$B$2:$L$680,8,FALSE),"")</f>
        <v>Bien (3/5)</v>
      </c>
      <c r="F68" s="16">
        <f>IFERROR(VLOOKUP(A68,Liste!$B$2:$L$680,9,FALSE),"")</f>
        <v>550</v>
      </c>
      <c r="G68" s="16">
        <f>IFERROR(VLOOKUP(A68,Liste!$B$2:$L$680,10,FALSE),"")</f>
        <v>4.5</v>
      </c>
      <c r="H68" s="16">
        <f>IFERROR(VLOOKUP(A68,Liste!$B$2:$L$680,11,FALSE),"")</f>
        <v>12</v>
      </c>
      <c r="I68" s="1" t="str">
        <f>IFERROR(HYPERLINK(VLOOKUP(A68,Liste!$B$2:$T$680,19,FALSE)),"")</f>
        <v>http://terresetpierresdazur.wix.com/randos-en-provence#!calern/c1ajo</v>
      </c>
    </row>
    <row r="69" spans="1:9" x14ac:dyDescent="0.25">
      <c r="A69" s="8">
        <v>38</v>
      </c>
      <c r="B69" s="1" t="str">
        <f>IFERROR(VLOOKUP(A69,Liste!$B$2:$L$680,2,FALSE),"")</f>
        <v>Arrière-Pays Grassois</v>
      </c>
      <c r="C69" s="1" t="str">
        <f>IFERROR(VLOOKUP(A69,Liste!$B$2:$L$680,5,FALSE),"")</f>
        <v>Le circuit de Cipières</v>
      </c>
      <c r="D69" s="1" t="str">
        <f>IFERROR(VLOOKUP(A69,Liste!$B$2:$L$680,7,FALSE),"")</f>
        <v>Facile (2/5)</v>
      </c>
      <c r="E69" s="1" t="str">
        <f>IFERROR(VLOOKUP(A69,Liste!$B$2:$L$680,8,FALSE),"")</f>
        <v>Plutôt bien (2/5)</v>
      </c>
      <c r="F69" s="16">
        <f>IFERROR(VLOOKUP(A69,Liste!$B$2:$L$680,9,FALSE),"")</f>
        <v>250</v>
      </c>
      <c r="G69" s="16">
        <f>IFERROR(VLOOKUP(A69,Liste!$B$2:$L$680,10,FALSE),"")</f>
        <v>3</v>
      </c>
      <c r="H69" s="16">
        <f>IFERROR(VLOOKUP(A69,Liste!$B$2:$L$680,11,FALSE),"")</f>
        <v>10</v>
      </c>
      <c r="I69" s="1" t="str">
        <f>IFERROR(HYPERLINK(VLOOKUP(A69,Liste!$B$2:$T$680,19,FALSE)),"")</f>
        <v>http://terresetpierresdazur.wix.com/randos-en-provence#!circuit-cipres/c1v2u</v>
      </c>
    </row>
    <row r="70" spans="1:9" x14ac:dyDescent="0.25">
      <c r="A70" s="8">
        <v>39</v>
      </c>
      <c r="B70" s="1" t="str">
        <f>IFERROR(VLOOKUP(A70,Liste!$B$2:$L$680,2,FALSE),"")</f>
        <v>Arrière-Pays Grassois</v>
      </c>
      <c r="C70" s="1" t="str">
        <f>IFERROR(VLOOKUP(A70,Liste!$B$2:$L$680,5,FALSE),"")</f>
        <v>Le circuit du Loup</v>
      </c>
      <c r="D70" s="1" t="str">
        <f>IFERROR(VLOOKUP(A70,Liste!$B$2:$L$680,7,FALSE),"")</f>
        <v>Moyen (3/5)</v>
      </c>
      <c r="E70" s="1" t="str">
        <f>IFERROR(VLOOKUP(A70,Liste!$B$2:$L$680,8,FALSE),"")</f>
        <v>Décevant (1/5)</v>
      </c>
      <c r="F70" s="16">
        <f>IFERROR(VLOOKUP(A70,Liste!$B$2:$L$680,9,FALSE),"")</f>
        <v>500</v>
      </c>
      <c r="G70" s="16">
        <f>IFERROR(VLOOKUP(A70,Liste!$B$2:$L$680,10,FALSE),"")</f>
        <v>3.5</v>
      </c>
      <c r="H70" s="16">
        <f>IFERROR(VLOOKUP(A70,Liste!$B$2:$L$680,11,FALSE),"")</f>
        <v>7</v>
      </c>
      <c r="I70" s="1" t="str">
        <f>IFERROR(HYPERLINK(VLOOKUP(A70,Liste!$B$2:$T$680,19,FALSE)),"")</f>
        <v>http://terresetpierresdazur.wix.com/randos-en-provence#!loup/cg6t</v>
      </c>
    </row>
    <row r="71" spans="1:9" x14ac:dyDescent="0.25">
      <c r="A71" s="8">
        <v>40</v>
      </c>
      <c r="B71" s="1" t="str">
        <f>IFERROR(VLOOKUP(A71,Liste!$B$2:$L$680,2,FALSE),"")</f>
        <v>Arrière-Pays Grassois</v>
      </c>
      <c r="C71" s="1" t="str">
        <f>IFERROR(VLOOKUP(A71,Liste!$B$2:$L$680,5,FALSE),"")</f>
        <v>La boucle des miroirs</v>
      </c>
      <c r="D71" s="1" t="str">
        <f>IFERROR(VLOOKUP(A71,Liste!$B$2:$L$680,7,FALSE),"")</f>
        <v>Moyen (3/5)</v>
      </c>
      <c r="E71" s="1" t="str">
        <f>IFERROR(VLOOKUP(A71,Liste!$B$2:$L$680,8,FALSE),"")</f>
        <v>Bien (3/5)</v>
      </c>
      <c r="F71" s="16">
        <f>IFERROR(VLOOKUP(A71,Liste!$B$2:$L$680,9,FALSE),"")</f>
        <v>400</v>
      </c>
      <c r="G71" s="16">
        <f>IFERROR(VLOOKUP(A71,Liste!$B$2:$L$680,10,FALSE),"")</f>
        <v>3.5</v>
      </c>
      <c r="H71" s="16">
        <f>IFERROR(VLOOKUP(A71,Liste!$B$2:$L$680,11,FALSE),"")</f>
        <v>9</v>
      </c>
      <c r="I71" s="1" t="str">
        <f>IFERROR(HYPERLINK(VLOOKUP(A71,Liste!$B$2:$T$680,19,FALSE)),"")</f>
        <v>http://terresetpierresdazur.wix.com/randos-en-provence#!miroirs/c1m0f</v>
      </c>
    </row>
    <row r="72" spans="1:9" x14ac:dyDescent="0.25">
      <c r="A72" s="8">
        <v>41</v>
      </c>
      <c r="B72" s="1" t="str">
        <f>IFERROR(VLOOKUP(A72,Liste!$B$2:$L$680,2,FALSE),"")</f>
        <v>Arrière-Pays Grassois</v>
      </c>
      <c r="C72" s="1" t="str">
        <f>IFERROR(VLOOKUP(A72,Liste!$B$2:$L$680,5,FALSE),"")</f>
        <v>La cime du Cheiron</v>
      </c>
      <c r="D72" s="1" t="str">
        <f>IFERROR(VLOOKUP(A72,Liste!$B$2:$L$680,7,FALSE),"")</f>
        <v>Difficile (4/5)</v>
      </c>
      <c r="E72" s="1" t="str">
        <f>IFERROR(VLOOKUP(A72,Liste!$B$2:$L$680,8,FALSE),"")</f>
        <v>Très bien (4/5)</v>
      </c>
      <c r="F72" s="16">
        <f>IFERROR(VLOOKUP(A72,Liste!$B$2:$L$680,9,FALSE),"")</f>
        <v>950</v>
      </c>
      <c r="G72" s="16">
        <f>IFERROR(VLOOKUP(A72,Liste!$B$2:$L$680,10,FALSE),"")</f>
        <v>5</v>
      </c>
      <c r="H72" s="16">
        <f>IFERROR(VLOOKUP(A72,Liste!$B$2:$L$680,11,FALSE),"")</f>
        <v>12</v>
      </c>
      <c r="I72" s="1" t="str">
        <f>IFERROR(HYPERLINK(VLOOKUP(A72,Liste!$B$2:$T$680,19,FALSE)),"")</f>
        <v>http://terresetpierresdazur.wix.com/randos-en-provence#!cheiron/c1uya</v>
      </c>
    </row>
    <row r="73" spans="1:9" x14ac:dyDescent="0.25">
      <c r="A73" s="8">
        <v>42</v>
      </c>
      <c r="B73" s="1" t="str">
        <f>IFERROR(VLOOKUP(A73,Liste!$B$2:$L$680,2,FALSE),"")</f>
        <v>Arrière-Pays Grassois</v>
      </c>
      <c r="C73" s="1" t="str">
        <f>IFERROR(VLOOKUP(A73,Liste!$B$2:$L$680,5,FALSE),"")</f>
        <v>Circuit d'été</v>
      </c>
      <c r="D73" s="1" t="str">
        <f>IFERROR(VLOOKUP(A73,Liste!$B$2:$L$680,7,FALSE),"")</f>
        <v>Facile (2/5)</v>
      </c>
      <c r="E73" s="1" t="str">
        <f>IFERROR(VLOOKUP(A73,Liste!$B$2:$L$680,8,FALSE),"")</f>
        <v>Très bien (4/5)</v>
      </c>
      <c r="F73" s="16">
        <f>IFERROR(VLOOKUP(A73,Liste!$B$2:$L$680,9,FALSE),"")</f>
        <v>100</v>
      </c>
      <c r="G73" s="16">
        <f>IFERROR(VLOOKUP(A73,Liste!$B$2:$L$680,10,FALSE),"")</f>
        <v>3</v>
      </c>
      <c r="H73" s="16">
        <f>IFERROR(VLOOKUP(A73,Liste!$B$2:$L$680,11,FALSE),"")</f>
        <v>8</v>
      </c>
      <c r="I73" s="1" t="str">
        <f>IFERROR(HYPERLINK(VLOOKUP(A73,Liste!$B$2:$T$680,19,FALSE)),"")</f>
        <v>http://terresetpierresdazur.wix.com/randos-en-provence#!greolesneiges/c6ez</v>
      </c>
    </row>
    <row r="74" spans="1:9" x14ac:dyDescent="0.25">
      <c r="A74" s="8">
        <v>43</v>
      </c>
      <c r="B74" s="1" t="str">
        <f>IFERROR(VLOOKUP(A74,Liste!$B$2:$L$680,2,FALSE),"")</f>
        <v>Arrière-Pays Grassois</v>
      </c>
      <c r="C74" s="1" t="str">
        <f>IFERROR(VLOOKUP(A74,Liste!$B$2:$L$680,5,FALSE),"")</f>
        <v>Circuit d'hiver #1</v>
      </c>
      <c r="D74" s="1" t="str">
        <f>IFERROR(VLOOKUP(A74,Liste!$B$2:$L$680,7,FALSE),"")</f>
        <v>Facile (2/5)</v>
      </c>
      <c r="E74" s="1" t="str">
        <f>IFERROR(VLOOKUP(A74,Liste!$B$2:$L$680,8,FALSE),"")</f>
        <v>Très bien (4/5)</v>
      </c>
      <c r="F74" s="16">
        <f>IFERROR(VLOOKUP(A74,Liste!$B$2:$L$680,9,FALSE),"")</f>
        <v>50</v>
      </c>
      <c r="G74" s="16">
        <f>IFERROR(VLOOKUP(A74,Liste!$B$2:$L$680,10,FALSE),"")</f>
        <v>2</v>
      </c>
      <c r="H74" s="16">
        <f>IFERROR(VLOOKUP(A74,Liste!$B$2:$L$680,11,FALSE),"")</f>
        <v>6</v>
      </c>
      <c r="I74" s="1" t="str">
        <f>IFERROR(HYPERLINK(VLOOKUP(A74,Liste!$B$2:$T$680,19,FALSE)),"")</f>
        <v>http://terresetpierresdazur.wix.com/randos-en-provence#!greolesneiges/c6ez</v>
      </c>
    </row>
    <row r="75" spans="1:9" x14ac:dyDescent="0.25">
      <c r="A75" s="8">
        <v>44</v>
      </c>
      <c r="B75" s="1" t="str">
        <f>IFERROR(VLOOKUP(A75,Liste!$B$2:$L$680,2,FALSE),"")</f>
        <v>Arrière-Pays Grassois</v>
      </c>
      <c r="C75" s="1" t="str">
        <f>IFERROR(VLOOKUP(A75,Liste!$B$2:$L$680,5,FALSE),"")</f>
        <v>Circuit d'hiver #2</v>
      </c>
      <c r="D75" s="1" t="str">
        <f>IFERROR(VLOOKUP(A75,Liste!$B$2:$L$680,7,FALSE),"")</f>
        <v>Facile (2/5)</v>
      </c>
      <c r="E75" s="1" t="str">
        <f>IFERROR(VLOOKUP(A75,Liste!$B$2:$L$680,8,FALSE),"")</f>
        <v>Très bien (4/5)</v>
      </c>
      <c r="F75" s="16">
        <f>IFERROR(VLOOKUP(A75,Liste!$B$2:$L$680,9,FALSE),"")</f>
        <v>150</v>
      </c>
      <c r="G75" s="16">
        <f>IFERROR(VLOOKUP(A75,Liste!$B$2:$L$680,10,FALSE),"")</f>
        <v>2</v>
      </c>
      <c r="H75" s="16">
        <f>IFERROR(VLOOKUP(A75,Liste!$B$2:$L$680,11,FALSE),"")</f>
        <v>5</v>
      </c>
      <c r="I75" s="1" t="str">
        <f>IFERROR(HYPERLINK(VLOOKUP(A75,Liste!$B$2:$T$680,19,FALSE)),"")</f>
        <v>http://terresetpierresdazur.wix.com/randos-en-provence#!greolesneiges/c6ez</v>
      </c>
    </row>
    <row r="76" spans="1:9" x14ac:dyDescent="0.25">
      <c r="A76" s="8">
        <v>45</v>
      </c>
      <c r="B76" s="1" t="str">
        <f>IFERROR(VLOOKUP(A76,Liste!$B$2:$L$680,2,FALSE),"")</f>
        <v>Arrière-Pays Grassois</v>
      </c>
      <c r="C76" s="1" t="str">
        <f>IFERROR(VLOOKUP(A76,Liste!$B$2:$L$680,5,FALSE),"")</f>
        <v>Le circuit de Tracastel</v>
      </c>
      <c r="D76" s="1" t="str">
        <f>IFERROR(VLOOKUP(A76,Liste!$B$2:$L$680,7,FALSE),"")</f>
        <v>Facile (2/5)</v>
      </c>
      <c r="E76" s="1" t="str">
        <f>IFERROR(VLOOKUP(A76,Liste!$B$2:$L$680,8,FALSE),"")</f>
        <v>Bien (3/5)</v>
      </c>
      <c r="F76" s="16">
        <f>IFERROR(VLOOKUP(A76,Liste!$B$2:$L$680,9,FALSE),"")</f>
        <v>400</v>
      </c>
      <c r="G76" s="16">
        <f>IFERROR(VLOOKUP(A76,Liste!$B$2:$L$680,10,FALSE),"")</f>
        <v>3</v>
      </c>
      <c r="H76" s="16">
        <f>IFERROR(VLOOKUP(A76,Liste!$B$2:$L$680,11,FALSE),"")</f>
        <v>7</v>
      </c>
      <c r="I76" s="1" t="str">
        <f>IFERROR(HYPERLINK(VLOOKUP(A76,Liste!$B$2:$T$680,19,FALSE)),"")</f>
        <v>http://terresetpierresdazur.wix.com/randos-en-provence#!tracastel/c1kk0</v>
      </c>
    </row>
    <row r="77" spans="1:9" x14ac:dyDescent="0.25">
      <c r="A77" s="8">
        <v>46</v>
      </c>
      <c r="B77" s="1" t="str">
        <f>IFERROR(VLOOKUP(A77,Liste!$B$2:$L$680,2,FALSE),"")</f>
        <v>Bord de Mer</v>
      </c>
      <c r="C77" s="1" t="str">
        <f>IFERROR(VLOOKUP(A77,Liste!$B$2:$L$680,5,FALSE),"")</f>
        <v>Ile Ste Marguerite</v>
      </c>
      <c r="D77" s="1" t="str">
        <f>IFERROR(VLOOKUP(A77,Liste!$B$2:$L$680,7,FALSE),"")</f>
        <v>Très facile (1/5)</v>
      </c>
      <c r="E77" s="1" t="str">
        <f>IFERROR(VLOOKUP(A77,Liste!$B$2:$L$680,8,FALSE),"")</f>
        <v>Exceptionnel (5/5)</v>
      </c>
      <c r="F77" s="16">
        <f>IFERROR(VLOOKUP(A77,Liste!$B$2:$L$680,9,FALSE),"")</f>
        <v>0</v>
      </c>
      <c r="G77" s="16">
        <f>IFERROR(VLOOKUP(A77,Liste!$B$2:$L$680,10,FALSE),"")</f>
        <v>2.5</v>
      </c>
      <c r="H77" s="16">
        <f>IFERROR(VLOOKUP(A77,Liste!$B$2:$L$680,11,FALSE),"")</f>
        <v>8</v>
      </c>
      <c r="I77" s="1" t="str">
        <f>IFERROR(HYPERLINK(VLOOKUP(A77,Liste!$B$2:$T$680,19,FALSE)),"")</f>
        <v>http://terresetpierresdazur.wix.com/randos-en-provence#!ste-marguerite/c14fu</v>
      </c>
    </row>
    <row r="78" spans="1:9" x14ac:dyDescent="0.25">
      <c r="A78" s="8">
        <v>47</v>
      </c>
      <c r="B78" s="1" t="str">
        <f>IFERROR(VLOOKUP(A78,Liste!$B$2:$L$680,2,FALSE),"")</f>
        <v>Bord de Mer</v>
      </c>
      <c r="C78" s="1" t="str">
        <f>IFERROR(VLOOKUP(A78,Liste!$B$2:$L$680,5,FALSE),"")</f>
        <v>Ile St Honorat</v>
      </c>
      <c r="D78" s="1" t="str">
        <f>IFERROR(VLOOKUP(A78,Liste!$B$2:$L$680,7,FALSE),"")</f>
        <v>Très facile (1/5)</v>
      </c>
      <c r="E78" s="1" t="str">
        <f>IFERROR(VLOOKUP(A78,Liste!$B$2:$L$680,8,FALSE),"")</f>
        <v>Exceptionnel (5/5)</v>
      </c>
      <c r="F78" s="16">
        <f>IFERROR(VLOOKUP(A78,Liste!$B$2:$L$680,9,FALSE),"")</f>
        <v>0</v>
      </c>
      <c r="G78" s="16">
        <f>IFERROR(VLOOKUP(A78,Liste!$B$2:$L$680,10,FALSE),"")</f>
        <v>1</v>
      </c>
      <c r="H78" s="16">
        <f>IFERROR(VLOOKUP(A78,Liste!$B$2:$L$680,11,FALSE),"")</f>
        <v>4</v>
      </c>
      <c r="I78" s="1" t="str">
        <f>IFERROR(HYPERLINK(VLOOKUP(A78,Liste!$B$2:$T$680,19,FALSE)),"")</f>
        <v>http://terresetpierresdazur.wix.com/randos-en-provence#!ile-st-honorat/cxt0</v>
      </c>
    </row>
    <row r="79" spans="1:9" x14ac:dyDescent="0.25">
      <c r="A79" s="8">
        <v>48</v>
      </c>
      <c r="B79" s="1" t="str">
        <f>IFERROR(VLOOKUP(A79,Liste!$B$2:$L$680,2,FALSE),"")</f>
        <v>L'Estérel</v>
      </c>
      <c r="C79" s="1" t="str">
        <f>IFERROR(VLOOKUP(A79,Liste!$B$2:$L$680,5,FALSE),"")</f>
        <v>Notre Dame d'Afrique</v>
      </c>
      <c r="D79" s="1" t="str">
        <f>IFERROR(VLOOKUP(A79,Liste!$B$2:$L$680,7,FALSE),"")</f>
        <v>Très facile (1/5)</v>
      </c>
      <c r="E79" s="1" t="str">
        <f>IFERROR(VLOOKUP(A79,Liste!$B$2:$L$680,8,FALSE),"")</f>
        <v>Bien (3/5)</v>
      </c>
      <c r="F79" s="16">
        <f>IFERROR(VLOOKUP(A79,Liste!$B$2:$L$680,9,FALSE),"")</f>
        <v>150</v>
      </c>
      <c r="G79" s="16">
        <f>IFERROR(VLOOKUP(A79,Liste!$B$2:$L$680,10,FALSE),"")</f>
        <v>1.5</v>
      </c>
      <c r="H79" s="16">
        <f>IFERROR(VLOOKUP(A79,Liste!$B$2:$L$680,11,FALSE),"")</f>
        <v>5</v>
      </c>
      <c r="I79" s="1" t="str">
        <f>IFERROR(HYPERLINK(VLOOKUP(A79,Liste!$B$2:$T$680,19,FALSE)),"")</f>
        <v>http://terresetpierresdazur.wix.com/randos-en-provence#!notre-dame-dafrique/ctq8</v>
      </c>
    </row>
    <row r="80" spans="1:9" x14ac:dyDescent="0.25">
      <c r="A80" s="8">
        <v>49</v>
      </c>
      <c r="B80" s="1" t="str">
        <f>IFERROR(VLOOKUP(A80,Liste!$B$2:$L$680,2,FALSE),"")</f>
        <v>L'Estérel</v>
      </c>
      <c r="C80" s="1" t="str">
        <f>IFERROR(VLOOKUP(A80,Liste!$B$2:$L$680,5,FALSE),"")</f>
        <v>Les balcons du Cap Roux</v>
      </c>
      <c r="D80" s="1" t="str">
        <f>IFERROR(VLOOKUP(A80,Liste!$B$2:$L$680,7,FALSE),"")</f>
        <v>Moyen (3/5)</v>
      </c>
      <c r="E80" s="1" t="str">
        <f>IFERROR(VLOOKUP(A80,Liste!$B$2:$L$680,8,FALSE),"")</f>
        <v>Très bien (4/5)</v>
      </c>
      <c r="F80" s="16">
        <f>IFERROR(VLOOKUP(A80,Liste!$B$2:$L$680,9,FALSE),"")</f>
        <v>700</v>
      </c>
      <c r="G80" s="16">
        <f>IFERROR(VLOOKUP(A80,Liste!$B$2:$L$680,10,FALSE),"")</f>
        <v>4.5</v>
      </c>
      <c r="H80" s="16">
        <f>IFERROR(VLOOKUP(A80,Liste!$B$2:$L$680,11,FALSE),"")</f>
        <v>13</v>
      </c>
      <c r="I80" s="1" t="str">
        <f>IFERROR(HYPERLINK(VLOOKUP(A80,Liste!$B$2:$T$680,19,FALSE)),"")</f>
        <v>http://terresetpierresdazur.wix.com/randos-en-provence#!pic-du-cap-roux/cnxl</v>
      </c>
    </row>
    <row r="81" spans="1:9" x14ac:dyDescent="0.25">
      <c r="A81" s="8">
        <v>50</v>
      </c>
      <c r="B81" s="1" t="str">
        <f>IFERROR(VLOOKUP(A81,Liste!$B$2:$L$680,2,FALSE),"")</f>
        <v>L'Estérel</v>
      </c>
      <c r="C81" s="1" t="str">
        <f>IFERROR(VLOOKUP(A81,Liste!$B$2:$L$680,5,FALSE),"")</f>
        <v>Au cœur de l'Esterel</v>
      </c>
      <c r="D81" s="1" t="str">
        <f>IFERROR(VLOOKUP(A81,Liste!$B$2:$L$680,7,FALSE),"")</f>
        <v>Facile (2/5)</v>
      </c>
      <c r="E81" s="1" t="str">
        <f>IFERROR(VLOOKUP(A81,Liste!$B$2:$L$680,8,FALSE),"")</f>
        <v>Bien (3/5)</v>
      </c>
      <c r="F81" s="16">
        <f>IFERROR(VLOOKUP(A81,Liste!$B$2:$L$680,9,FALSE),"")</f>
        <v>150</v>
      </c>
      <c r="G81" s="16">
        <f>IFERROR(VLOOKUP(A81,Liste!$B$2:$L$680,10,FALSE),"")</f>
        <v>3</v>
      </c>
      <c r="H81" s="16">
        <f>IFERROR(VLOOKUP(A81,Liste!$B$2:$L$680,11,FALSE),"")</f>
        <v>11</v>
      </c>
      <c r="I81" s="1" t="str">
        <f>IFERROR(HYPERLINK(VLOOKUP(A81,Liste!$B$2:$T$680,19,FALSE)),"")</f>
        <v>http://terresetpierresdazur.wix.com/randos-en-provence#!au-coeur-de-lesterel/cmri</v>
      </c>
    </row>
    <row r="82" spans="1:9" x14ac:dyDescent="0.25">
      <c r="A82" s="8">
        <v>51</v>
      </c>
      <c r="B82" s="1" t="str">
        <f>IFERROR(VLOOKUP(A82,Liste!$B$2:$L$680,2,FALSE),"")</f>
        <v>L'Estérel</v>
      </c>
      <c r="C82" s="1" t="str">
        <f>IFERROR(VLOOKUP(A82,Liste!$B$2:$L$680,5,FALSE),"")</f>
        <v>Le Tour du Dramont</v>
      </c>
      <c r="D82" s="1" t="str">
        <f>IFERROR(VLOOKUP(A82,Liste!$B$2:$L$680,7,FALSE),"")</f>
        <v>Facile (2/5)</v>
      </c>
      <c r="E82" s="1" t="str">
        <f>IFERROR(VLOOKUP(A82,Liste!$B$2:$L$680,8,FALSE),"")</f>
        <v>Très bien (4/5)</v>
      </c>
      <c r="F82" s="16">
        <f>IFERROR(VLOOKUP(A82,Liste!$B$2:$L$680,9,FALSE),"")</f>
        <v>150</v>
      </c>
      <c r="G82" s="16">
        <f>IFERROR(VLOOKUP(A82,Liste!$B$2:$L$680,10,FALSE),"")</f>
        <v>4</v>
      </c>
      <c r="H82" s="16">
        <f>IFERROR(VLOOKUP(A82,Liste!$B$2:$L$680,11,FALSE),"")</f>
        <v>12</v>
      </c>
      <c r="I82" s="1" t="str">
        <f>IFERROR(HYPERLINK(VLOOKUP(A82,Liste!$B$2:$T$680,19,FALSE)),"")</f>
        <v>http://terresetpierresdazur.wix.com/randos-en-provence#!agay/cfmf</v>
      </c>
    </row>
    <row r="83" spans="1:9" x14ac:dyDescent="0.25">
      <c r="A83" s="8">
        <v>52</v>
      </c>
      <c r="B83" s="1" t="str">
        <f>IFERROR(VLOOKUP(A83,Liste!$B$2:$L$680,2,FALSE),"")</f>
        <v>Bord de Mer</v>
      </c>
      <c r="C83" s="1" t="str">
        <f>IFERROR(VLOOKUP(A83,Liste!$B$2:$L$680,5,FALSE),"")</f>
        <v>La presqu'île</v>
      </c>
      <c r="D83" s="1" t="str">
        <f>IFERROR(VLOOKUP(A83,Liste!$B$2:$L$680,7,FALSE),"")</f>
        <v>Moyen (3/5)</v>
      </c>
      <c r="E83" s="1" t="str">
        <f>IFERROR(VLOOKUP(A83,Liste!$B$2:$L$680,8,FALSE),"")</f>
        <v>Bien (3/5)</v>
      </c>
      <c r="F83" s="16">
        <f>IFERROR(VLOOKUP(A83,Liste!$B$2:$L$680,9,FALSE),"")</f>
        <v>0</v>
      </c>
      <c r="G83" s="16">
        <f>IFERROR(VLOOKUP(A83,Liste!$B$2:$L$680,10,FALSE),"")</f>
        <v>5</v>
      </c>
      <c r="H83" s="16">
        <f>IFERROR(VLOOKUP(A83,Liste!$B$2:$L$680,11,FALSE),"")</f>
        <v>16</v>
      </c>
      <c r="I83" s="1" t="str">
        <f>IFERROR(HYPERLINK(VLOOKUP(A83,Liste!$B$2:$T$680,19,FALSE)),"")</f>
        <v>http://terresetpierresdazur.wix.com/randos-en-provence#!sttropez/c1mi6</v>
      </c>
    </row>
    <row r="84" spans="1:9" x14ac:dyDescent="0.25">
      <c r="A84" s="8">
        <v>53</v>
      </c>
      <c r="B84" s="1" t="str">
        <f>IFERROR(VLOOKUP(A84,Liste!$B$2:$L$680,2,FALSE),"")</f>
        <v>Arrière-pays Niçois</v>
      </c>
      <c r="C84" s="1" t="str">
        <f>IFERROR(VLOOKUP(A84,Liste!$B$2:$L$680,5,FALSE),"")</f>
        <v>Les Gorges de Daluis</v>
      </c>
      <c r="D84" s="1" t="str">
        <f>IFERROR(VLOOKUP(A84,Liste!$B$2:$L$680,7,FALSE),"")</f>
        <v>Moyen (3/5)</v>
      </c>
      <c r="E84" s="1" t="str">
        <f>IFERROR(VLOOKUP(A84,Liste!$B$2:$L$680,8,FALSE),"")</f>
        <v>Exceptionnel (5/5)</v>
      </c>
      <c r="F84" s="16">
        <f>IFERROR(VLOOKUP(A84,Liste!$B$2:$L$680,9,FALSE),"")</f>
        <v>500</v>
      </c>
      <c r="G84" s="16">
        <f>IFERROR(VLOOKUP(A84,Liste!$B$2:$L$680,10,FALSE),"")</f>
        <v>4</v>
      </c>
      <c r="H84" s="16">
        <f>IFERROR(VLOOKUP(A84,Liste!$B$2:$L$680,11,FALSE),"")</f>
        <v>9</v>
      </c>
      <c r="I84" s="1" t="str">
        <f>IFERROR(HYPERLINK(VLOOKUP(A84,Liste!$B$2:$T$680,19,FALSE)),"")</f>
        <v>http://terresetpierresdazur.wix.com/randos-en-provence#!daluis/n6zsl</v>
      </c>
    </row>
    <row r="85" spans="1:9" x14ac:dyDescent="0.25">
      <c r="A85" s="8">
        <v>54</v>
      </c>
      <c r="B85" s="1" t="str">
        <f>IFERROR(VLOOKUP(A85,Liste!$B$2:$L$680,2,FALSE),"")</f>
        <v>Arrière-pays Niçois</v>
      </c>
      <c r="C85" s="1" t="str">
        <f>IFERROR(VLOOKUP(A85,Liste!$B$2:$L$680,5,FALSE),"")</f>
        <v>Mission to Mars !</v>
      </c>
      <c r="D85" s="1" t="str">
        <f>IFERROR(VLOOKUP(A85,Liste!$B$2:$L$680,7,FALSE),"")</f>
        <v>Moyen (3/5)</v>
      </c>
      <c r="E85" s="1" t="str">
        <f>IFERROR(VLOOKUP(A85,Liste!$B$2:$L$680,8,FALSE),"")</f>
        <v>Très bien (4/5)</v>
      </c>
      <c r="F85" s="16">
        <f>IFERROR(VLOOKUP(A85,Liste!$B$2:$L$680,9,FALSE),"")</f>
        <v>600</v>
      </c>
      <c r="G85" s="16">
        <f>IFERROR(VLOOKUP(A85,Liste!$B$2:$L$680,10,FALSE),"")</f>
        <v>5</v>
      </c>
      <c r="H85" s="16">
        <f>IFERROR(VLOOKUP(A85,Liste!$B$2:$L$680,11,FALSE),"")</f>
        <v>12</v>
      </c>
      <c r="I85" s="1" t="str">
        <f>IFERROR(HYPERLINK(VLOOKUP(A85,Liste!$B$2:$T$680,19,FALSE)),"")</f>
        <v>http://terresetpierresdazur.wix.com/randos-en-provence#!amen/ywayx</v>
      </c>
    </row>
    <row r="86" spans="1:9" x14ac:dyDescent="0.25">
      <c r="A86" s="8">
        <v>55</v>
      </c>
      <c r="B86" s="1" t="str">
        <f>IFERROR(VLOOKUP(A86,Liste!$B$2:$L$680,2,FALSE),"")</f>
        <v>Arrière-pays Niçois</v>
      </c>
      <c r="C86" s="1" t="str">
        <f>IFERROR(VLOOKUP(A86,Liste!$B$2:$L$680,5,FALSE),"")</f>
        <v>Le sentier planétaire</v>
      </c>
      <c r="D86" s="1" t="str">
        <f>IFERROR(VLOOKUP(A86,Liste!$B$2:$L$680,7,FALSE),"")</f>
        <v>Facile (2/5)</v>
      </c>
      <c r="E86" s="1" t="str">
        <f>IFERROR(VLOOKUP(A86,Liste!$B$2:$L$680,8,FALSE),"")</f>
        <v>Très bien (4/5)</v>
      </c>
      <c r="F86" s="16">
        <f>IFERROR(VLOOKUP(A86,Liste!$B$2:$L$680,9,FALSE),"")</f>
        <v>300</v>
      </c>
      <c r="G86" s="16">
        <f>IFERROR(VLOOKUP(A86,Liste!$B$2:$L$680,10,FALSE),"")</f>
        <v>4</v>
      </c>
      <c r="H86" s="16">
        <f>IFERROR(VLOOKUP(A86,Liste!$B$2:$L$680,11,FALSE),"")</f>
        <v>9</v>
      </c>
      <c r="I86" s="1" t="str">
        <f>IFERROR(HYPERLINK(VLOOKUP(A86,Liste!$B$2:$T$680,19,FALSE)),"")</f>
        <v>http://terresetpierresdazur.wix.com/randos-en-provence#!valberg--sentier-plantaire/c1rcc</v>
      </c>
    </row>
    <row r="87" spans="1:9" x14ac:dyDescent="0.25">
      <c r="A87" s="8">
        <v>56</v>
      </c>
      <c r="B87" s="1" t="str">
        <f>IFERROR(VLOOKUP(A87,Liste!$B$2:$L$680,2,FALSE),"")</f>
        <v>Arrière-pays Niçois</v>
      </c>
      <c r="C87" s="1" t="str">
        <f>IFERROR(VLOOKUP(A87,Liste!$B$2:$L$680,5,FALSE),"")</f>
        <v>La boucle</v>
      </c>
      <c r="D87" s="1" t="str">
        <f>IFERROR(VLOOKUP(A87,Liste!$B$2:$L$680,7,FALSE),"")</f>
        <v>Moyen (3/5)</v>
      </c>
      <c r="E87" s="1" t="str">
        <f>IFERROR(VLOOKUP(A87,Liste!$B$2:$L$680,8,FALSE),"")</f>
        <v>Plutôt bien (2/5)</v>
      </c>
      <c r="F87" s="16">
        <f>IFERROR(VLOOKUP(A87,Liste!$B$2:$L$680,9,FALSE),"")</f>
        <v>750</v>
      </c>
      <c r="G87" s="16">
        <f>IFERROR(VLOOKUP(A87,Liste!$B$2:$L$680,10,FALSE),"")</f>
        <v>5.5</v>
      </c>
      <c r="H87" s="16">
        <f>IFERROR(VLOOKUP(A87,Liste!$B$2:$L$680,11,FALSE),"")</f>
        <v>13</v>
      </c>
      <c r="I87" s="1" t="str">
        <f>IFERROR(HYPERLINK(VLOOKUP(A87,Liste!$B$2:$T$680,19,FALSE)),"")</f>
        <v>http://terresetpierresdazur.wix.com/randos-en-provence#!roubion/c4rk</v>
      </c>
    </row>
    <row r="88" spans="1:9" x14ac:dyDescent="0.25">
      <c r="A88" s="8">
        <v>57</v>
      </c>
      <c r="B88" s="1" t="str">
        <f>IFERROR(VLOOKUP(A88,Liste!$B$2:$L$680,2,FALSE),"")</f>
        <v>Arrière-pays Niçois</v>
      </c>
      <c r="C88" s="1" t="str">
        <f>IFERROR(VLOOKUP(A88,Liste!$B$2:$L$680,5,FALSE),"")</f>
        <v>La cime des Collettes</v>
      </c>
      <c r="D88" s="1" t="str">
        <f>IFERROR(VLOOKUP(A88,Liste!$B$2:$L$680,7,FALSE),"")</f>
        <v>Moyen (3/5)</v>
      </c>
      <c r="E88" s="1" t="str">
        <f>IFERROR(VLOOKUP(A88,Liste!$B$2:$L$680,8,FALSE),"")</f>
        <v>Bien (3/5)</v>
      </c>
      <c r="F88" s="16">
        <f>IFERROR(VLOOKUP(A88,Liste!$B$2:$L$680,9,FALSE),"")</f>
        <v>600</v>
      </c>
      <c r="G88" s="16">
        <f>IFERROR(VLOOKUP(A88,Liste!$B$2:$L$680,10,FALSE),"")</f>
        <v>3.5</v>
      </c>
      <c r="H88" s="16">
        <f>IFERROR(VLOOKUP(A88,Liste!$B$2:$L$680,11,FALSE),"")</f>
        <v>8</v>
      </c>
      <c r="I88" s="1" t="str">
        <f>IFERROR(HYPERLINK(VLOOKUP(A88,Liste!$B$2:$T$680,19,FALSE)),"")</f>
        <v>http://terresetpierresdazur.wix.com/randos-en-provence#!collettes/c5hs</v>
      </c>
    </row>
    <row r="89" spans="1:9" x14ac:dyDescent="0.25">
      <c r="A89" s="8">
        <v>58</v>
      </c>
      <c r="B89" s="1" t="str">
        <f>IFERROR(VLOOKUP(A89,Liste!$B$2:$L$680,2,FALSE),"")</f>
        <v>Arrière-pays Niçois</v>
      </c>
      <c r="C89" s="1" t="str">
        <f>IFERROR(VLOOKUP(A89,Liste!$B$2:$L$680,5,FALSE),"")</f>
        <v>Le circuit du Serse</v>
      </c>
      <c r="D89" s="1" t="str">
        <f>IFERROR(VLOOKUP(A89,Liste!$B$2:$L$680,7,FALSE),"")</f>
        <v>Moyen (3/5)</v>
      </c>
      <c r="E89" s="1" t="str">
        <f>IFERROR(VLOOKUP(A89,Liste!$B$2:$L$680,8,FALSE),"")</f>
        <v>Plutôt bien (2/5)</v>
      </c>
      <c r="F89" s="16">
        <f>IFERROR(VLOOKUP(A89,Liste!$B$2:$L$680,9,FALSE),"")</f>
        <v>700</v>
      </c>
      <c r="G89" s="16">
        <f>IFERROR(VLOOKUP(A89,Liste!$B$2:$L$680,10,FALSE),"")</f>
        <v>4</v>
      </c>
      <c r="H89" s="16">
        <f>IFERROR(VLOOKUP(A89,Liste!$B$2:$L$680,11,FALSE),"")</f>
        <v>8</v>
      </c>
      <c r="I89" s="1" t="str">
        <f>IFERROR(HYPERLINK(VLOOKUP(A89,Liste!$B$2:$T$680,19,FALSE)),"")</f>
        <v>http://terresetpierresdazur.wix.com/randos-en-provence#!malaussene/c1rsr</v>
      </c>
    </row>
    <row r="90" spans="1:9" x14ac:dyDescent="0.25">
      <c r="A90" s="8">
        <v>59</v>
      </c>
      <c r="B90" s="1" t="str">
        <f>IFERROR(VLOOKUP(A90,Liste!$B$2:$L$680,2,FALSE),"")</f>
        <v>Arrière-pays Niçois</v>
      </c>
      <c r="C90" s="1" t="str">
        <f>IFERROR(VLOOKUP(A90,Liste!$B$2:$L$680,5,FALSE),"")</f>
        <v>La madone d'Utelle</v>
      </c>
      <c r="D90" s="1" t="str">
        <f>IFERROR(VLOOKUP(A90,Liste!$B$2:$L$680,7,FALSE),"")</f>
        <v>Difficile (4/5)</v>
      </c>
      <c r="E90" s="1" t="str">
        <f>IFERROR(VLOOKUP(A90,Liste!$B$2:$L$680,8,FALSE),"")</f>
        <v>Très bien (4/5)</v>
      </c>
      <c r="F90" s="16">
        <f>IFERROR(VLOOKUP(A90,Liste!$B$2:$L$680,9,FALSE),"")</f>
        <v>950</v>
      </c>
      <c r="G90" s="16">
        <f>IFERROR(VLOOKUP(A90,Liste!$B$2:$L$680,10,FALSE),"")</f>
        <v>6</v>
      </c>
      <c r="H90" s="16">
        <f>IFERROR(VLOOKUP(A90,Liste!$B$2:$L$680,11,FALSE),"")</f>
        <v>14</v>
      </c>
      <c r="I90" s="1" t="str">
        <f>IFERROR(HYPERLINK(VLOOKUP(A90,Liste!$B$2:$T$680,19,FALSE)),"")</f>
        <v>http://terresetpierresdazur.wix.com/randos-en-provence#!utelle/c6y9</v>
      </c>
    </row>
    <row r="91" spans="1:9" x14ac:dyDescent="0.25">
      <c r="A91" s="8">
        <v>60</v>
      </c>
      <c r="B91" s="1" t="str">
        <f>IFERROR(VLOOKUP(A91,Liste!$B$2:$L$680,2,FALSE),"")</f>
        <v>Arrière-pays Niçois</v>
      </c>
      <c r="C91" s="1" t="str">
        <f>IFERROR(VLOOKUP(A91,Liste!$B$2:$L$680,5,FALSE),"")</f>
        <v>La mine d'arsenic de l'Eguisse</v>
      </c>
      <c r="D91" s="1" t="str">
        <f>IFERROR(VLOOKUP(A91,Liste!$B$2:$L$680,7,FALSE),"")</f>
        <v>Moyen (3/5)</v>
      </c>
      <c r="E91" s="1" t="str">
        <f>IFERROR(VLOOKUP(A91,Liste!$B$2:$L$680,8,FALSE),"")</f>
        <v>Bien (3/5)</v>
      </c>
      <c r="F91" s="16">
        <f>IFERROR(VLOOKUP(A91,Liste!$B$2:$L$680,9,FALSE),"")</f>
        <v>700</v>
      </c>
      <c r="G91" s="16">
        <f>IFERROR(VLOOKUP(A91,Liste!$B$2:$L$680,10,FALSE),"")</f>
        <v>4</v>
      </c>
      <c r="H91" s="16">
        <f>IFERROR(VLOOKUP(A91,Liste!$B$2:$L$680,11,FALSE),"")</f>
        <v>8</v>
      </c>
      <c r="I91" s="1" t="str">
        <f>IFERROR(HYPERLINK(VLOOKUP(A91,Liste!$B$2:$T$680,19,FALSE)),"")</f>
        <v>http://terresetpierresdazur.wix.com/randos-en-provence#!mine-de-leguisse/ct5y</v>
      </c>
    </row>
    <row r="92" spans="1:9" x14ac:dyDescent="0.25">
      <c r="A92" s="8">
        <v>61</v>
      </c>
      <c r="B92" s="1" t="str">
        <f>IFERROR(VLOOKUP(A92,Liste!$B$2:$L$680,2,FALSE),"")</f>
        <v>Arrière-pays Niçois</v>
      </c>
      <c r="C92" s="1" t="str">
        <f>IFERROR(VLOOKUP(A92,Liste!$B$2:$L$680,5,FALSE),"")</f>
        <v>Le village maudit de Rocca Sparviera</v>
      </c>
      <c r="D92" s="1" t="str">
        <f>IFERROR(VLOOKUP(A92,Liste!$B$2:$L$680,7,FALSE),"")</f>
        <v>Facile (2/5)</v>
      </c>
      <c r="E92" s="1" t="str">
        <f>IFERROR(VLOOKUP(A92,Liste!$B$2:$L$680,8,FALSE),"")</f>
        <v>Bien (3/5)</v>
      </c>
      <c r="F92" s="16">
        <f>IFERROR(VLOOKUP(A92,Liste!$B$2:$L$680,9,FALSE),"")</f>
        <v>400</v>
      </c>
      <c r="G92" s="16">
        <f>IFERROR(VLOOKUP(A92,Liste!$B$2:$L$680,10,FALSE),"")</f>
        <v>3.5</v>
      </c>
      <c r="H92" s="16">
        <f>IFERROR(VLOOKUP(A92,Liste!$B$2:$L$680,11,FALSE),"")</f>
        <v>7</v>
      </c>
      <c r="I92" s="1" t="str">
        <f>IFERROR(HYPERLINK(VLOOKUP(A92,Liste!$B$2:$T$680,19,FALSE)),"")</f>
        <v>http://terresetpierresdazur.wix.com/randos-en-provence#!rocca-sparviera/c21sh</v>
      </c>
    </row>
    <row r="93" spans="1:9" x14ac:dyDescent="0.25">
      <c r="A93" s="8">
        <v>62</v>
      </c>
      <c r="B93" s="1" t="str">
        <f>IFERROR(VLOOKUP(A93,Liste!$B$2:$L$680,2,FALSE),"")</f>
        <v>Arrière-pays Niçois</v>
      </c>
      <c r="C93" s="1" t="str">
        <f>IFERROR(VLOOKUP(A93,Liste!$B$2:$L$680,5,FALSE),"")</f>
        <v>La cime de Roccassiera</v>
      </c>
      <c r="D93" s="1" t="str">
        <f>IFERROR(VLOOKUP(A93,Liste!$B$2:$L$680,7,FALSE),"")</f>
        <v>Moyen (3/5)</v>
      </c>
      <c r="E93" s="1" t="str">
        <f>IFERROR(VLOOKUP(A93,Liste!$B$2:$L$680,8,FALSE),"")</f>
        <v>Très bien (4/5)</v>
      </c>
      <c r="F93" s="16">
        <f>IFERROR(VLOOKUP(A93,Liste!$B$2:$L$680,9,FALSE),"")</f>
        <v>500</v>
      </c>
      <c r="G93" s="16">
        <f>IFERROR(VLOOKUP(A93,Liste!$B$2:$L$680,10,FALSE),"")</f>
        <v>4.5</v>
      </c>
      <c r="H93" s="16">
        <f>IFERROR(VLOOKUP(A93,Liste!$B$2:$L$680,11,FALSE),"")</f>
        <v>11</v>
      </c>
      <c r="I93" s="1" t="str">
        <f>IFERROR(HYPERLINK(VLOOKUP(A93,Liste!$B$2:$T$680,19,FALSE)),"")</f>
        <v>http://terresetpierresdazur.wix.com/randos-en-provence#!roccassiera/z5yrx</v>
      </c>
    </row>
    <row r="94" spans="1:9" x14ac:dyDescent="0.25">
      <c r="A94" s="8">
        <v>63</v>
      </c>
      <c r="B94" s="1" t="str">
        <f>IFERROR(VLOOKUP(A94,Liste!$B$2:$L$680,2,FALSE),"")</f>
        <v>Arrière-pays Niçois</v>
      </c>
      <c r="C94" s="1" t="str">
        <f>IFERROR(VLOOKUP(A94,Liste!$B$2:$L$680,5,FALSE),"")</f>
        <v>Les gorges de l'Esteron et le pont de la Cerise</v>
      </c>
      <c r="D94" s="1" t="str">
        <f>IFERROR(VLOOKUP(A94,Liste!$B$2:$L$680,7,FALSE),"")</f>
        <v>Moyen (3/5)</v>
      </c>
      <c r="E94" s="1" t="str">
        <f>IFERROR(VLOOKUP(A94,Liste!$B$2:$L$680,8,FALSE),"")</f>
        <v>Bien (3/5)</v>
      </c>
      <c r="F94" s="16">
        <f>IFERROR(VLOOKUP(A94,Liste!$B$2:$L$680,9,FALSE),"")</f>
        <v>650</v>
      </c>
      <c r="G94" s="16">
        <f>IFERROR(VLOOKUP(A94,Liste!$B$2:$L$680,10,FALSE),"")</f>
        <v>5.5</v>
      </c>
      <c r="H94" s="16">
        <f>IFERROR(VLOOKUP(A94,Liste!$B$2:$L$680,11,FALSE),"")</f>
        <v>14</v>
      </c>
      <c r="I94" s="1" t="str">
        <f>IFERROR(HYPERLINK(VLOOKUP(A94,Liste!$B$2:$T$680,19,FALSE)),"")</f>
        <v>http://terresetpierresdazur.wix.com/randos-en-provence#!esteron/c121q</v>
      </c>
    </row>
    <row r="95" spans="1:9" x14ac:dyDescent="0.25">
      <c r="A95" s="8">
        <v>64</v>
      </c>
      <c r="B95" s="1" t="str">
        <f>IFERROR(VLOOKUP(A95,Liste!$B$2:$L$680,2,FALSE),"")</f>
        <v>Cœur du Var</v>
      </c>
      <c r="C95" s="1" t="str">
        <f>IFERROR(VLOOKUP(A95,Liste!$B$2:$L$680,5,FALSE),"")</f>
        <v>La Sainte Baume et le Sentier Merveilleux</v>
      </c>
      <c r="D95" s="1" t="str">
        <f>IFERROR(VLOOKUP(A95,Liste!$B$2:$L$680,7,FALSE),"")</f>
        <v>Difficile (4/5)</v>
      </c>
      <c r="E95" s="1" t="str">
        <f>IFERROR(VLOOKUP(A95,Liste!$B$2:$L$680,8,FALSE),"")</f>
        <v>Très bien (4/5)</v>
      </c>
      <c r="F95" s="16">
        <f>IFERROR(VLOOKUP(A95,Liste!$B$2:$L$680,9,FALSE),"")</f>
        <v>800</v>
      </c>
      <c r="G95" s="16">
        <f>IFERROR(VLOOKUP(A95,Liste!$B$2:$L$680,10,FALSE),"")</f>
        <v>5.5</v>
      </c>
      <c r="H95" s="16">
        <f>IFERROR(VLOOKUP(A95,Liste!$B$2:$L$680,11,FALSE),"")</f>
        <v>19</v>
      </c>
      <c r="I95" s="1" t="str">
        <f>IFERROR(HYPERLINK(VLOOKUP(A95,Liste!$B$2:$T$680,19,FALSE)),"")</f>
        <v>http://terresetpierresdazur.wix.com/randos-en-provence#!brignoles2/c1o6u</v>
      </c>
    </row>
    <row r="96" spans="1:9" x14ac:dyDescent="0.25">
      <c r="A96" s="8">
        <v>65</v>
      </c>
      <c r="B96" s="1" t="str">
        <f>IFERROR(VLOOKUP(A96,Liste!$B$2:$L$680,2,FALSE),"")</f>
        <v>Cœur du Var</v>
      </c>
      <c r="C96" s="1" t="str">
        <f>IFERROR(VLOOKUP(A96,Liste!$B$2:$L$680,5,FALSE),"")</f>
        <v>Les crêtes du Mourré d'Agnis</v>
      </c>
      <c r="D96" s="1" t="str">
        <f>IFERROR(VLOOKUP(A96,Liste!$B$2:$L$680,7,FALSE),"")</f>
        <v>Difficile (4/5)</v>
      </c>
      <c r="E96" s="1" t="str">
        <f>IFERROR(VLOOKUP(A96,Liste!$B$2:$L$680,8,FALSE),"")</f>
        <v>Bien (3/5)</v>
      </c>
      <c r="F96" s="16">
        <f>IFERROR(VLOOKUP(A96,Liste!$B$2:$L$680,9,FALSE),"")</f>
        <v>800</v>
      </c>
      <c r="G96" s="16">
        <f>IFERROR(VLOOKUP(A96,Liste!$B$2:$L$680,10,FALSE),"")</f>
        <v>5.5</v>
      </c>
      <c r="H96" s="16">
        <f>IFERROR(VLOOKUP(A96,Liste!$B$2:$L$680,11,FALSE),"")</f>
        <v>19</v>
      </c>
      <c r="I96" s="1" t="str">
        <f>IFERROR(HYPERLINK(VLOOKUP(A96,Liste!$B$2:$T$680,19,FALSE)),"")</f>
        <v>http://terresetpierresdazur.wix.com/randos-en-provence#!brignoles1/c1qx6</v>
      </c>
    </row>
    <row r="97" spans="1:9" x14ac:dyDescent="0.25">
      <c r="A97" s="8">
        <v>66</v>
      </c>
      <c r="B97" s="1" t="str">
        <f>IFERROR(VLOOKUP(A97,Liste!$B$2:$L$680,2,FALSE),"")</f>
        <v>Cœur du Var</v>
      </c>
      <c r="C97" s="1" t="str">
        <f>IFERROR(VLOOKUP(A97,Liste!$B$2:$L$680,5,FALSE),"")</f>
        <v>Les aiguilles de Valbelle</v>
      </c>
      <c r="D97" s="1" t="str">
        <f>IFERROR(VLOOKUP(A97,Liste!$B$2:$L$680,7,FALSE),"")</f>
        <v>Facile (2/5)</v>
      </c>
      <c r="E97" s="1" t="str">
        <f>IFERROR(VLOOKUP(A97,Liste!$B$2:$L$680,8,FALSE),"")</f>
        <v>Bien (3/5)</v>
      </c>
      <c r="F97" s="16">
        <f>IFERROR(VLOOKUP(A97,Liste!$B$2:$L$680,9,FALSE),"")</f>
        <v>500</v>
      </c>
      <c r="G97" s="16">
        <f>IFERROR(VLOOKUP(A97,Liste!$B$2:$L$680,10,FALSE),"")</f>
        <v>4.5</v>
      </c>
      <c r="H97" s="16">
        <f>IFERROR(VLOOKUP(A97,Liste!$B$2:$L$680,11,FALSE),"")</f>
        <v>15</v>
      </c>
      <c r="I97" s="1" t="str">
        <f>IFERROR(HYPERLINK(VLOOKUP(A97,Liste!$B$2:$T$680,19,FALSE)),"")</f>
        <v>http://terresetpierresdazur.wix.com/randos-en-provence#!valbelle/yj07i</v>
      </c>
    </row>
    <row r="98" spans="1:9" x14ac:dyDescent="0.25">
      <c r="A98" s="8">
        <v>67</v>
      </c>
      <c r="B98" s="1" t="str">
        <f>IFERROR(VLOOKUP(A98,Liste!$B$2:$L$680,2,FALSE),"")</f>
        <v>Cœur du Var</v>
      </c>
      <c r="C98" s="1" t="str">
        <f>IFERROR(VLOOKUP(A98,Liste!$B$2:$L$680,5,FALSE),"")</f>
        <v>Le Rocher</v>
      </c>
      <c r="D98" s="1" t="str">
        <f>IFERROR(VLOOKUP(A98,Liste!$B$2:$L$680,7,FALSE),"")</f>
        <v>Difficile (4/5)</v>
      </c>
      <c r="E98" s="1" t="str">
        <f>IFERROR(VLOOKUP(A98,Liste!$B$2:$L$680,8,FALSE),"")</f>
        <v>Bien (3/5)</v>
      </c>
      <c r="F98" s="16">
        <f>IFERROR(VLOOKUP(A98,Liste!$B$2:$L$680,9,FALSE),"")</f>
        <v>450</v>
      </c>
      <c r="G98" s="16">
        <f>IFERROR(VLOOKUP(A98,Liste!$B$2:$L$680,10,FALSE),"")</f>
        <v>4</v>
      </c>
      <c r="H98" s="16">
        <f>IFERROR(VLOOKUP(A98,Liste!$B$2:$L$680,11,FALSE),"")</f>
        <v>8</v>
      </c>
      <c r="I98" s="1" t="str">
        <f>IFERROR(HYPERLINK(VLOOKUP(A98,Liste!$B$2:$T$680,19,FALSE)),"")</f>
        <v>http://terresetpierresdazur.wix.com/randos-en-provence#!roquebrune/csre</v>
      </c>
    </row>
    <row r="99" spans="1:9" x14ac:dyDescent="0.25">
      <c r="A99" s="8">
        <v>68</v>
      </c>
      <c r="B99" s="1" t="str">
        <f>IFERROR(VLOOKUP(A99,Liste!$B$2:$L$680,2,FALSE),"")</f>
        <v>Arrière-pays Niçois</v>
      </c>
      <c r="C99" s="1" t="str">
        <f>IFERROR(VLOOKUP(A99,Liste!$B$2:$L$680,5,FALSE),"")</f>
        <v>Aventure au Fort d'Aspremont</v>
      </c>
      <c r="D99" s="1" t="str">
        <f>IFERROR(VLOOKUP(A99,Liste!$B$2:$L$680,7,FALSE),"")</f>
        <v>Facile (2/5)</v>
      </c>
      <c r="E99" s="1" t="str">
        <f>IFERROR(VLOOKUP(A99,Liste!$B$2:$L$680,8,FALSE),"")</f>
        <v>Bien (3/5)</v>
      </c>
      <c r="F99" s="16">
        <f>IFERROR(VLOOKUP(A99,Liste!$B$2:$L$680,9,FALSE),"")</f>
        <v>400</v>
      </c>
      <c r="G99" s="16">
        <f>IFERROR(VLOOKUP(A99,Liste!$B$2:$L$680,10,FALSE),"")</f>
        <v>2.5</v>
      </c>
      <c r="H99" s="16">
        <f>IFERROR(VLOOKUP(A99,Liste!$B$2:$L$680,11,FALSE),"")</f>
        <v>8</v>
      </c>
      <c r="I99" s="1" t="str">
        <f>IFERROR(HYPERLINK(VLOOKUP(A99,Liste!$B$2:$T$680,19,FALSE)),"")</f>
        <v>http://terresetpierresdazur.wix.com/randos-en-provence#!aspremont/nrh83</v>
      </c>
    </row>
    <row r="100" spans="1:9" x14ac:dyDescent="0.25">
      <c r="A100" s="8">
        <v>69</v>
      </c>
      <c r="B100" s="1" t="str">
        <f>IFERROR(VLOOKUP(A100,Liste!$B$2:$L$680,2,FALSE),"")</f>
        <v>Arrière-Pays Grassois</v>
      </c>
      <c r="C100" s="1" t="str">
        <f>IFERROR(VLOOKUP(A100,Liste!$B$2:$L$680,5,FALSE),"")</f>
        <v>La Crête Sauvage</v>
      </c>
      <c r="D100" s="1" t="str">
        <f>IFERROR(VLOOKUP(A100,Liste!$B$2:$L$680,7,FALSE),"")</f>
        <v>Moyen (3/5)</v>
      </c>
      <c r="E100" s="1" t="str">
        <f>IFERROR(VLOOKUP(A100,Liste!$B$2:$L$680,8,FALSE),"")</f>
        <v>Très bien (4/5)</v>
      </c>
      <c r="F100" s="16">
        <f>IFERROR(VLOOKUP(A100,Liste!$B$2:$L$680,9,FALSE),"")</f>
        <v>500</v>
      </c>
      <c r="G100" s="16">
        <f>IFERROR(VLOOKUP(A100,Liste!$B$2:$L$680,10,FALSE),"")</f>
        <v>3</v>
      </c>
      <c r="H100" s="16">
        <f>IFERROR(VLOOKUP(A100,Liste!$B$2:$L$680,11,FALSE),"")</f>
        <v>8</v>
      </c>
      <c r="I100" s="1" t="str">
        <f>IFERROR(HYPERLINK(VLOOKUP(A100,Liste!$B$2:$T$680,19,FALSE)),"")</f>
        <v>http://terresetpierresdazur.wix.com/randos-en-provence#!coursegoules/mmzge</v>
      </c>
    </row>
    <row r="101" spans="1:9" x14ac:dyDescent="0.25">
      <c r="A101" s="8">
        <v>70</v>
      </c>
      <c r="B101" s="1" t="str">
        <f>IFERROR(VLOOKUP(A101,Liste!$B$2:$L$680,2,FALSE),"")</f>
        <v>Le Verdon</v>
      </c>
      <c r="C101" s="1" t="str">
        <f>IFERROR(VLOOKUP(A101,Liste!$B$2:$L$680,5,FALSE),"")</f>
        <v>Au bord du Lac de Sainte Croix</v>
      </c>
      <c r="D101" s="1" t="str">
        <f>IFERROR(VLOOKUP(A101,Liste!$B$2:$L$680,7,FALSE),"")</f>
        <v>Difficile (4/5)</v>
      </c>
      <c r="E101" s="1" t="str">
        <f>IFERROR(VLOOKUP(A101,Liste!$B$2:$L$680,8,FALSE),"")</f>
        <v>Très bien (4/5)</v>
      </c>
      <c r="F101" s="16">
        <f>IFERROR(VLOOKUP(A101,Liste!$B$2:$L$680,9,FALSE),"")</f>
        <v>250</v>
      </c>
      <c r="G101" s="16">
        <f>IFERROR(VLOOKUP(A101,Liste!$B$2:$L$680,10,FALSE),"")</f>
        <v>4</v>
      </c>
      <c r="H101" s="16">
        <f>IFERROR(VLOOKUP(A101,Liste!$B$2:$L$680,11,FALSE),"")</f>
        <v>12</v>
      </c>
      <c r="I101" s="1" t="str">
        <f>IFERROR(HYPERLINK(VLOOKUP(A101,Liste!$B$2:$T$680,19,FALSE)),"")</f>
        <v>http://terresetpierresdazur.wix.com/randos-en-provence#!bauduen/mmyd2</v>
      </c>
    </row>
    <row r="102" spans="1:9" x14ac:dyDescent="0.25">
      <c r="A102" s="8">
        <v>71</v>
      </c>
      <c r="B102" s="1" t="str">
        <f>IFERROR(VLOOKUP(A102,Liste!$B$2:$L$680,2,FALSE),"")</f>
        <v>Le Verdon</v>
      </c>
      <c r="C102" s="1" t="str">
        <f>IFERROR(VLOOKUP(A102,Liste!$B$2:$L$680,5,FALSE),"")</f>
        <v>Les gorges de Baudinard (3 boucles)</v>
      </c>
      <c r="D102" s="1" t="str">
        <f>IFERROR(VLOOKUP(A102,Liste!$B$2:$L$680,7,FALSE),"")</f>
        <v>Moyen (3/5)</v>
      </c>
      <c r="E102" s="1" t="str">
        <f>IFERROR(VLOOKUP(A102,Liste!$B$2:$L$680,8,FALSE),"")</f>
        <v>Bien (3/5)</v>
      </c>
      <c r="F102" s="16">
        <f>IFERROR(VLOOKUP(A102,Liste!$B$2:$L$680,9,FALSE),"")</f>
        <v>350</v>
      </c>
      <c r="G102" s="16">
        <f>IFERROR(VLOOKUP(A102,Liste!$B$2:$L$680,10,FALSE),"")</f>
        <v>4.5</v>
      </c>
      <c r="H102" s="16">
        <f>IFERROR(VLOOKUP(A102,Liste!$B$2:$L$680,11,FALSE),"")</f>
        <v>14</v>
      </c>
      <c r="I102" s="1" t="str">
        <f>IFERROR(HYPERLINK(VLOOKUP(A102,Liste!$B$2:$T$680,19,FALSE)),"")</f>
        <v>http://terresetpierresdazur.wix.com/randos-en-provence#!baudinard/stgp3</v>
      </c>
    </row>
    <row r="103" spans="1:9" x14ac:dyDescent="0.25">
      <c r="A103" s="8">
        <v>72</v>
      </c>
      <c r="B103" s="1" t="str">
        <f>IFERROR(VLOOKUP(A103,Liste!$B$2:$L$680,2,FALSE),"")</f>
        <v>Pays de Fayence</v>
      </c>
      <c r="C103" s="1" t="str">
        <f>IFERROR(VLOOKUP(A103,Liste!$B$2:$L$680,5,FALSE),"")</f>
        <v>La Cascade de Gourbachin</v>
      </c>
      <c r="D103" s="1" t="str">
        <f>IFERROR(VLOOKUP(A103,Liste!$B$2:$L$680,7,FALSE),"")</f>
        <v>Très facile (1/5)</v>
      </c>
      <c r="E103" s="1" t="str">
        <f>IFERROR(VLOOKUP(A103,Liste!$B$2:$L$680,8,FALSE),"")</f>
        <v>Bien (3/5)</v>
      </c>
      <c r="F103" s="16">
        <f>IFERROR(VLOOKUP(A103,Liste!$B$2:$L$680,9,FALSE),"")</f>
        <v>0</v>
      </c>
      <c r="G103" s="16">
        <f>IFERROR(VLOOKUP(A103,Liste!$B$2:$L$680,10,FALSE),"")</f>
        <v>0.75</v>
      </c>
      <c r="H103" s="16">
        <f>IFERROR(VLOOKUP(A103,Liste!$B$2:$L$680,11,FALSE),"")</f>
        <v>2</v>
      </c>
      <c r="I103" s="1" t="str">
        <f>IFERROR(HYPERLINK(VLOOKUP(A103,Liste!$B$2:$T$680,19,FALSE)),"")</f>
        <v>http://terresetpierresdazur.wix.com/randos-en-provence#!cascade/kzqqj</v>
      </c>
    </row>
    <row r="104" spans="1:9" x14ac:dyDescent="0.25">
      <c r="A104" s="8">
        <v>73</v>
      </c>
      <c r="B104" s="1" t="str">
        <f>IFERROR(VLOOKUP(A104,Liste!$B$2:$L$680,2,FALSE),"")</f>
        <v>Bord de Mer</v>
      </c>
      <c r="C104" s="1" t="str">
        <f>IFERROR(VLOOKUP(A104,Liste!$B$2:$L$680,5,FALSE),"")</f>
        <v>La presqu'île du Cap Ferrat</v>
      </c>
      <c r="D104" s="1" t="str">
        <f>IFERROR(VLOOKUP(A104,Liste!$B$2:$L$680,7,FALSE),"")</f>
        <v>Très facile (1/5)</v>
      </c>
      <c r="E104" s="1" t="str">
        <f>IFERROR(VLOOKUP(A104,Liste!$B$2:$L$680,8,FALSE),"")</f>
        <v>Très bien (4/5)</v>
      </c>
      <c r="F104" s="16">
        <f>IFERROR(VLOOKUP(A104,Liste!$B$2:$L$680,9,FALSE),"")</f>
        <v>100</v>
      </c>
      <c r="G104" s="16">
        <f>IFERROR(VLOOKUP(A104,Liste!$B$2:$L$680,10,FALSE),"")</f>
        <v>3</v>
      </c>
      <c r="H104" s="16">
        <f>IFERROR(VLOOKUP(A104,Liste!$B$2:$L$680,11,FALSE),"")</f>
        <v>10</v>
      </c>
      <c r="I104" s="1" t="str">
        <f>IFERROR(HYPERLINK(VLOOKUP(A104,Liste!$B$2:$T$680,19,FALSE)),"")</f>
        <v>http://terresetpierresdazur.wix.com/randos-en-provence#!cap-ferrat/m4xun</v>
      </c>
    </row>
    <row r="105" spans="1:9" x14ac:dyDescent="0.25">
      <c r="A105" s="8">
        <v>74</v>
      </c>
      <c r="B105" s="1" t="str">
        <f>IFERROR(VLOOKUP(A105,Liste!$B$2:$L$680,2,FALSE),"")</f>
        <v>Arrière-pays Niçois</v>
      </c>
      <c r="C105" s="1" t="str">
        <f>IFERROR(VLOOKUP(A105,Liste!$B$2:$L$680,5,FALSE),"")</f>
        <v>Le Baou de Saint Jeannet</v>
      </c>
      <c r="D105" s="1" t="str">
        <f>IFERROR(VLOOKUP(A105,Liste!$B$2:$L$680,7,FALSE),"")</f>
        <v>Moyen (3/5)</v>
      </c>
      <c r="E105" s="1" t="str">
        <f>IFERROR(VLOOKUP(A105,Liste!$B$2:$L$680,8,FALSE),"")</f>
        <v>Bien (3/5)</v>
      </c>
      <c r="F105" s="16">
        <f>IFERROR(VLOOKUP(A105,Liste!$B$2:$L$680,9,FALSE),"")</f>
        <v>500</v>
      </c>
      <c r="G105" s="16">
        <f>IFERROR(VLOOKUP(A105,Liste!$B$2:$L$680,10,FALSE),"")</f>
        <v>4</v>
      </c>
      <c r="H105" s="16">
        <f>IFERROR(VLOOKUP(A105,Liste!$B$2:$L$680,11,FALSE),"")</f>
        <v>10</v>
      </c>
      <c r="I105" s="1" t="str">
        <f>IFERROR(HYPERLINK(VLOOKUP(A105,Liste!$B$2:$T$680,19,FALSE)),"")</f>
        <v>http://terresetpierresdazur.wix.com/randos-en-provence#!baou/udtop</v>
      </c>
    </row>
    <row r="106" spans="1:9" x14ac:dyDescent="0.25">
      <c r="A106" s="8">
        <v>75</v>
      </c>
      <c r="B106" s="1" t="str">
        <f>IFERROR(VLOOKUP(A106,Liste!$B$2:$L$680,2,FALSE),"")</f>
        <v>Arrière-Pays Grassois</v>
      </c>
      <c r="C106" s="1" t="str">
        <f>IFERROR(VLOOKUP(A106,Liste!$B$2:$L$680,5,FALSE),"")</f>
        <v>Le Pic de L'Aiglo</v>
      </c>
      <c r="D106" s="1" t="str">
        <f>IFERROR(VLOOKUP(A106,Liste!$B$2:$L$680,7,FALSE),"")</f>
        <v>Facile (2/5)</v>
      </c>
      <c r="E106" s="1" t="str">
        <f>IFERROR(VLOOKUP(A106,Liste!$B$2:$L$680,8,FALSE),"")</f>
        <v>Très bien (4/5)</v>
      </c>
      <c r="F106" s="16">
        <f>IFERROR(VLOOKUP(A106,Liste!$B$2:$L$680,9,FALSE),"")</f>
        <v>200</v>
      </c>
      <c r="G106" s="16">
        <f>IFERROR(VLOOKUP(A106,Liste!$B$2:$L$680,10,FALSE),"")</f>
        <v>2</v>
      </c>
      <c r="H106" s="16">
        <f>IFERROR(VLOOKUP(A106,Liste!$B$2:$L$680,11,FALSE),"")</f>
        <v>6</v>
      </c>
      <c r="I106" s="1" t="str">
        <f>IFERROR(HYPERLINK(VLOOKUP(A106,Liste!$B$2:$T$680,19,FALSE)),"")</f>
        <v>http://terresetpierresdazur.wix.com/randos-en-provence#!aiglo/d4ppf</v>
      </c>
    </row>
    <row r="107" spans="1:9" x14ac:dyDescent="0.25">
      <c r="A107" s="8">
        <v>76</v>
      </c>
      <c r="B107" s="1" t="str">
        <f>IFERROR(VLOOKUP(A107,Liste!$B$2:$L$680,2,FALSE),"")</f>
        <v>Pays de Fayence</v>
      </c>
      <c r="C107" s="1" t="str">
        <f>IFERROR(VLOOKUP(A107,Liste!$B$2:$L$680,5,FALSE),"")</f>
        <v>Les Gorges du Blavet</v>
      </c>
      <c r="D107" s="1" t="str">
        <f>IFERROR(VLOOKUP(A107,Liste!$B$2:$L$680,7,FALSE),"")</f>
        <v>Facile (2/5)</v>
      </c>
      <c r="E107" s="1" t="str">
        <f>IFERROR(VLOOKUP(A107,Liste!$B$2:$L$680,8,FALSE),"")</f>
        <v>Bien (3/5)</v>
      </c>
      <c r="F107" s="16">
        <f>IFERROR(VLOOKUP(A107,Liste!$B$2:$L$680,9,FALSE),"")</f>
        <v>250</v>
      </c>
      <c r="G107" s="16">
        <f>IFERROR(VLOOKUP(A107,Liste!$B$2:$L$680,10,FALSE),"")</f>
        <v>2.5</v>
      </c>
      <c r="H107" s="16">
        <f>IFERROR(VLOOKUP(A107,Liste!$B$2:$L$680,11,FALSE),"")</f>
        <v>8</v>
      </c>
      <c r="I107" s="1" t="str">
        <f>IFERROR(HYPERLINK(VLOOKUP(A107,Liste!$B$2:$T$680,19,FALSE)),"")</f>
        <v>http://terresetpierresdazur.wix.com/randos-en-provence#!blavet/j59us</v>
      </c>
    </row>
    <row r="108" spans="1:9" x14ac:dyDescent="0.25">
      <c r="A108" s="8">
        <f>A107+1</f>
        <v>77</v>
      </c>
      <c r="B108" s="1" t="str">
        <f>IFERROR(VLOOKUP(A108,Liste!$B$2:$L$680,2,FALSE),"")</f>
        <v>Le Verdon</v>
      </c>
      <c r="C108" s="1" t="str">
        <f>IFERROR(VLOOKUP(A108,Liste!$B$2:$L$680,5,FALSE),"")</f>
        <v>La Clue de Carajuan</v>
      </c>
      <c r="D108" s="1" t="str">
        <f>IFERROR(VLOOKUP(A108,Liste!$B$2:$L$680,7,FALSE),"")</f>
        <v>Facile (2/5)</v>
      </c>
      <c r="E108" s="1" t="str">
        <f>IFERROR(VLOOKUP(A108,Liste!$B$2:$L$680,8,FALSE),"")</f>
        <v>Bien (3/5)</v>
      </c>
      <c r="F108" s="16">
        <f>IFERROR(VLOOKUP(A108,Liste!$B$2:$L$680,9,FALSE),"")</f>
        <v>300</v>
      </c>
      <c r="G108" s="16">
        <f>IFERROR(VLOOKUP(A108,Liste!$B$2:$L$680,10,FALSE),"")</f>
        <v>3</v>
      </c>
      <c r="H108" s="16">
        <f>IFERROR(VLOOKUP(A108,Liste!$B$2:$L$680,11,FALSE),"")</f>
        <v>11</v>
      </c>
      <c r="I108" s="1" t="str">
        <f>IFERROR(HYPERLINK(VLOOKUP(A108,Liste!$B$2:$T$680,19,FALSE)),"")</f>
        <v>http://terresetpierresdazur.wix.com/randos-en-provence#!carajuan/n1xkn</v>
      </c>
    </row>
    <row r="109" spans="1:9" x14ac:dyDescent="0.25">
      <c r="A109" s="8">
        <f t="shared" ref="A109:A133" si="0">A108+1</f>
        <v>78</v>
      </c>
      <c r="B109" s="1" t="str">
        <f>IFERROR(VLOOKUP(A109,Liste!$B$2:$L$680,2,FALSE),"")</f>
        <v>Arrière-pays Niçois</v>
      </c>
      <c r="C109" s="1" t="str">
        <f>IFERROR(VLOOKUP(A109,Liste!$B$2:$L$680,5,FALSE),"")</f>
        <v>Les ruines de Chateauneuf / Mont Macaron</v>
      </c>
      <c r="D109" s="1" t="str">
        <f>IFERROR(VLOOKUP(A109,Liste!$B$2:$L$680,7,FALSE),"")</f>
        <v>Moyen (3/5)</v>
      </c>
      <c r="E109" s="1" t="str">
        <f>IFERROR(VLOOKUP(A109,Liste!$B$2:$L$680,8,FALSE),"")</f>
        <v>Bien (3/5)</v>
      </c>
      <c r="F109" s="16">
        <f>IFERROR(VLOOKUP(A109,Liste!$B$2:$L$680,9,FALSE),"")</f>
        <v>650</v>
      </c>
      <c r="G109" s="16">
        <f>IFERROR(VLOOKUP(A109,Liste!$B$2:$L$680,10,FALSE),"")</f>
        <v>4.5</v>
      </c>
      <c r="H109" s="16">
        <f>IFERROR(VLOOKUP(A109,Liste!$B$2:$L$680,11,FALSE),"")</f>
        <v>12</v>
      </c>
      <c r="I109" s="1" t="str">
        <f>IFERROR(HYPERLINK(VLOOKUP(A109,Liste!$B$2:$T$680,19,FALSE)),"")</f>
        <v>http://terresetpierresdazur.wix.com/randos-en-provence#!macaron/r5u3d</v>
      </c>
    </row>
    <row r="110" spans="1:9" x14ac:dyDescent="0.25">
      <c r="A110" s="8">
        <f t="shared" si="0"/>
        <v>79</v>
      </c>
      <c r="B110" s="1" t="str">
        <f>IFERROR(VLOOKUP(A110,Liste!$B$2:$L$680,2,FALSE),"")</f>
        <v>Mercantour</v>
      </c>
      <c r="C110" s="1" t="str">
        <f>IFERROR(VLOOKUP(A110,Liste!$B$2:$L$680,5,FALSE),"")</f>
        <v>Lac d'Allos</v>
      </c>
      <c r="D110" s="1" t="str">
        <f>IFERROR(VLOOKUP(A110,Liste!$B$2:$L$680,7,FALSE),"")</f>
        <v>Facile (2/5)</v>
      </c>
      <c r="E110" s="1" t="str">
        <f>IFERROR(VLOOKUP(A110,Liste!$B$2:$L$680,8,FALSE),"")</f>
        <v>Très bien (4/5)</v>
      </c>
      <c r="F110" s="16">
        <f>IFERROR(VLOOKUP(A110,Liste!$B$2:$L$680,9,FALSE),"")</f>
        <v>700</v>
      </c>
      <c r="G110" s="16">
        <f>IFERROR(VLOOKUP(A110,Liste!$B$2:$L$680,10,FALSE),"")</f>
        <v>8</v>
      </c>
      <c r="H110" s="16">
        <f>IFERROR(VLOOKUP(A110,Liste!$B$2:$L$680,11,FALSE),"")</f>
        <v>18</v>
      </c>
      <c r="I110" s="1" t="str">
        <f>IFERROR(HYPERLINK(VLOOKUP(A110,Liste!$B$2:$T$680,19,FALSE)),"")</f>
        <v>http://terresetpierresdazur.wix.com/randos-en-provence#!allos/c1gdm</v>
      </c>
    </row>
    <row r="111" spans="1:9" x14ac:dyDescent="0.25">
      <c r="A111" s="8">
        <f t="shared" si="0"/>
        <v>80</v>
      </c>
      <c r="B111" s="1" t="str">
        <f>IFERROR(VLOOKUP(A111,Liste!$B$2:$L$680,2,FALSE),"")</f>
        <v>Mercantour</v>
      </c>
      <c r="C111" s="1" t="str">
        <f>IFERROR(VLOOKUP(A111,Liste!$B$2:$L$680,5,FALSE),"")</f>
        <v>Tour de Sanguinière</v>
      </c>
      <c r="D111" s="1" t="str">
        <f>IFERROR(VLOOKUP(A111,Liste!$B$2:$L$680,7,FALSE),"")</f>
        <v>Très Difficile (5/5)</v>
      </c>
      <c r="E111" s="1" t="str">
        <f>IFERROR(VLOOKUP(A111,Liste!$B$2:$L$680,8,FALSE),"")</f>
        <v>Exceptionnel (5/5)</v>
      </c>
      <c r="F111" s="16">
        <f>IFERROR(VLOOKUP(A111,Liste!$B$2:$L$680,9,FALSE),"")</f>
        <v>2450</v>
      </c>
      <c r="G111" s="16">
        <f>IFERROR(VLOOKUP(A111,Liste!$B$2:$L$680,10,FALSE),"")</f>
        <v>18</v>
      </c>
      <c r="H111" s="16">
        <f>IFERROR(VLOOKUP(A111,Liste!$B$2:$L$680,11,FALSE),"")</f>
        <v>53</v>
      </c>
      <c r="I111" s="1" t="str">
        <f>IFERROR(HYPERLINK(VLOOKUP(A111,Liste!$B$2:$T$680,19,FALSE)),"")</f>
        <v>http://terresetpierresdazur.wix.com/randos-en-provence#!estenc/cbqm</v>
      </c>
    </row>
    <row r="112" spans="1:9" x14ac:dyDescent="0.25">
      <c r="A112" s="8">
        <f t="shared" si="0"/>
        <v>81</v>
      </c>
      <c r="B112" s="1" t="str">
        <f>IFERROR(VLOOKUP(A112,Liste!$B$2:$L$680,2,FALSE),"")</f>
        <v>Mercantour</v>
      </c>
      <c r="C112" s="1" t="str">
        <f>IFERROR(VLOOKUP(A112,Liste!$B$2:$L$680,5,FALSE),"")</f>
        <v>Tour de la Tête du Claus</v>
      </c>
      <c r="D112" s="1" t="str">
        <f>IFERROR(VLOOKUP(A112,Liste!$B$2:$L$680,7,FALSE),"")</f>
        <v>Difficile (4/5)</v>
      </c>
      <c r="E112" s="1" t="str">
        <f>IFERROR(VLOOKUP(A112,Liste!$B$2:$L$680,8,FALSE),"")</f>
        <v>Exceptionnel (5/5)</v>
      </c>
      <c r="F112" s="16">
        <f>IFERROR(VLOOKUP(A112,Liste!$B$2:$L$680,9,FALSE),"")</f>
        <v>2150</v>
      </c>
      <c r="G112" s="16">
        <f>IFERROR(VLOOKUP(A112,Liste!$B$2:$L$680,10,FALSE),"")</f>
        <v>18.5</v>
      </c>
      <c r="H112" s="16">
        <f>IFERROR(VLOOKUP(A112,Liste!$B$2:$L$680,11,FALSE),"")</f>
        <v>43</v>
      </c>
      <c r="I112" s="1" t="str">
        <f>IFERROR(HYPERLINK(VLOOKUP(A112,Liste!$B$2:$T$680,19,FALSE)),"")</f>
        <v>http://terresetpierresdazur.wix.com/randos-en-provence#!italie/c1cm0</v>
      </c>
    </row>
    <row r="113" spans="1:9" x14ac:dyDescent="0.25">
      <c r="A113" s="8">
        <f t="shared" si="0"/>
        <v>82</v>
      </c>
      <c r="B113" s="1" t="str">
        <f>IFERROR(VLOOKUP(A113,Liste!$B$2:$L$680,2,FALSE),"")</f>
        <v>Mercantour</v>
      </c>
      <c r="C113" s="1" t="str">
        <f>IFERROR(VLOOKUP(A113,Liste!$B$2:$L$680,5,FALSE),"")</f>
        <v>La vallée des merveilles</v>
      </c>
      <c r="D113" s="1" t="str">
        <f>IFERROR(VLOOKUP(A113,Liste!$B$2:$L$680,7,FALSE),"")</f>
        <v>Très Difficile (5/5)</v>
      </c>
      <c r="E113" s="1" t="str">
        <f>IFERROR(VLOOKUP(A113,Liste!$B$2:$L$680,8,FALSE),"")</f>
        <v>Exceptionnel (5/5)</v>
      </c>
      <c r="F113" s="16">
        <f>IFERROR(VLOOKUP(A113,Liste!$B$2:$L$680,9,FALSE),"")</f>
        <v>2600</v>
      </c>
      <c r="G113" s="16">
        <f>IFERROR(VLOOKUP(A113,Liste!$B$2:$L$680,10,FALSE),"")</f>
        <v>22</v>
      </c>
      <c r="H113" s="16">
        <f>IFERROR(VLOOKUP(A113,Liste!$B$2:$L$680,11,FALSE),"")</f>
        <v>42</v>
      </c>
      <c r="I113" s="1" t="str">
        <f>IFERROR(HYPERLINK(VLOOKUP(A113,Liste!$B$2:$T$680,19,FALSE)),"")</f>
        <v>http://terresetpierresdazur.wix.com/randos-en-provence#!merveilles/c1oba</v>
      </c>
    </row>
    <row r="114" spans="1:9" x14ac:dyDescent="0.25">
      <c r="A114" s="8">
        <f t="shared" si="0"/>
        <v>83</v>
      </c>
      <c r="B114" s="1" t="str">
        <f>IFERROR(VLOOKUP(A114,Liste!$B$2:$L$680,2,FALSE),"")</f>
        <v>Ubaye</v>
      </c>
      <c r="C114" s="1" t="str">
        <f>IFERROR(VLOOKUP(A114,Liste!$B$2:$L$680,5,FALSE),"")</f>
        <v>Tour de Saint Ours</v>
      </c>
      <c r="D114" s="1" t="str">
        <f>IFERROR(VLOOKUP(A114,Liste!$B$2:$L$680,7,FALSE),"")</f>
        <v>Difficile (4/5)</v>
      </c>
      <c r="E114" s="1" t="str">
        <f>IFERROR(VLOOKUP(A114,Liste!$B$2:$L$680,8,FALSE),"")</f>
        <v>Exceptionnel (5/5)</v>
      </c>
      <c r="F114" s="16">
        <f>IFERROR(VLOOKUP(A114,Liste!$B$2:$L$680,9,FALSE),"")</f>
        <v>1900</v>
      </c>
      <c r="G114" s="16">
        <f>IFERROR(VLOOKUP(A114,Liste!$B$2:$L$680,10,FALSE),"")</f>
        <v>14</v>
      </c>
      <c r="H114" s="16">
        <f>IFERROR(VLOOKUP(A114,Liste!$B$2:$L$680,11,FALSE),"")</f>
        <v>29</v>
      </c>
      <c r="I114" s="1" t="str">
        <f>IFERROR(HYPERLINK(VLOOKUP(A114,Liste!$B$2:$T$680,19,FALSE)),"")</f>
        <v>http://terresetpierresdazur.wix.com/randos-en-provence#!stours/c9ok</v>
      </c>
    </row>
    <row r="115" spans="1:9" x14ac:dyDescent="0.25">
      <c r="A115" s="8">
        <f t="shared" si="0"/>
        <v>84</v>
      </c>
      <c r="B115" s="1" t="str">
        <f>IFERROR(VLOOKUP(A115,Liste!$B$2:$L$680,2,FALSE),"")</f>
        <v>Ubaye</v>
      </c>
      <c r="C115" s="1" t="str">
        <f>IFERROR(VLOOKUP(A115,Liste!$B$2:$L$680,5,FALSE),"")</f>
        <v>Lac des Neuf Couleurs</v>
      </c>
      <c r="D115" s="1" t="str">
        <f>IFERROR(VLOOKUP(A115,Liste!$B$2:$L$680,7,FALSE),"")</f>
        <v>Difficile (4/5)</v>
      </c>
      <c r="E115" s="1" t="str">
        <f>IFERROR(VLOOKUP(A115,Liste!$B$2:$L$680,8,FALSE),"")</f>
        <v>Exceptionnel (5/5)</v>
      </c>
      <c r="F115" s="16">
        <f>IFERROR(VLOOKUP(A115,Liste!$B$2:$L$680,9,FALSE),"")</f>
        <v>1000</v>
      </c>
      <c r="G115" s="16">
        <f>IFERROR(VLOOKUP(A115,Liste!$B$2:$L$680,10,FALSE),"")</f>
        <v>8</v>
      </c>
      <c r="H115" s="16">
        <f>IFERROR(VLOOKUP(A115,Liste!$B$2:$L$680,11,FALSE),"")</f>
        <v>16</v>
      </c>
      <c r="I115" s="1" t="str">
        <f>IFERROR(HYPERLINK(VLOOKUP(A115,Liste!$B$2:$T$680,19,FALSE)),"")</f>
        <v>http://terresetpierresdazur.wix.com/randos-en-provence#!neufcouleurs/jql9j</v>
      </c>
    </row>
    <row r="116" spans="1:9" x14ac:dyDescent="0.25">
      <c r="A116" s="8">
        <f t="shared" si="0"/>
        <v>85</v>
      </c>
      <c r="B116" s="1" t="str">
        <f>IFERROR(VLOOKUP(A116,Liste!$B$2:$L$680,2,FALSE),"")</f>
        <v>Ubaye</v>
      </c>
      <c r="C116" s="1" t="str">
        <f>IFERROR(VLOOKUP(A116,Liste!$B$2:$L$680,5,FALSE),"")</f>
        <v>Tour de la Coste du Col</v>
      </c>
      <c r="D116" s="1" t="str">
        <f>IFERROR(VLOOKUP(A116,Liste!$B$2:$L$680,7,FALSE),"")</f>
        <v>Difficile (4/5)</v>
      </c>
      <c r="E116" s="1" t="str">
        <f>IFERROR(VLOOKUP(A116,Liste!$B$2:$L$680,8,FALSE),"")</f>
        <v>Exceptionnel (5/5)</v>
      </c>
      <c r="F116" s="16">
        <f>IFERROR(VLOOKUP(A116,Liste!$B$2:$L$680,9,FALSE),"")</f>
        <v>2050</v>
      </c>
      <c r="G116" s="16">
        <f>IFERROR(VLOOKUP(A116,Liste!$B$2:$L$680,10,FALSE),"")</f>
        <v>14</v>
      </c>
      <c r="H116" s="16">
        <f>IFERROR(VLOOKUP(A116,Liste!$B$2:$L$680,11,FALSE),"")</f>
        <v>28</v>
      </c>
      <c r="I116" s="1" t="str">
        <f>IFERROR(HYPERLINK(VLOOKUP(A116,Liste!$B$2:$T$680,19,FALSE)),"")</f>
        <v>http://terresetpierresdazur.wix.com/randos-en-provence#!coste/c1207</v>
      </c>
    </row>
    <row r="117" spans="1:9" x14ac:dyDescent="0.25">
      <c r="A117" s="8">
        <f t="shared" si="0"/>
        <v>86</v>
      </c>
      <c r="B117" s="1" t="str">
        <f>IFERROR(VLOOKUP(A117,Liste!$B$2:$L$680,2,FALSE),"")</f>
        <v>Ubaye</v>
      </c>
      <c r="C117" s="1" t="str">
        <f>IFERROR(VLOOKUP(A117,Liste!$B$2:$L$680,5,FALSE),"")</f>
        <v>Les lacs et le glacier de Marinet</v>
      </c>
      <c r="D117" s="1" t="str">
        <f>IFERROR(VLOOKUP(A117,Liste!$B$2:$L$680,7,FALSE),"")</f>
        <v>Difficile (4/5)</v>
      </c>
      <c r="E117" s="1" t="str">
        <f>IFERROR(VLOOKUP(A117,Liste!$B$2:$L$680,8,FALSE),"")</f>
        <v>Très bien (4/5)</v>
      </c>
      <c r="F117" s="16">
        <f>IFERROR(VLOOKUP(A117,Liste!$B$2:$L$680,9,FALSE),"")</f>
        <v>900</v>
      </c>
      <c r="G117" s="16">
        <f>IFERROR(VLOOKUP(A117,Liste!$B$2:$L$680,10,FALSE),"")</f>
        <v>6.5</v>
      </c>
      <c r="H117" s="16">
        <f>IFERROR(VLOOKUP(A117,Liste!$B$2:$L$680,11,FALSE),"")</f>
        <v>16</v>
      </c>
      <c r="I117" s="1" t="str">
        <f>IFERROR(HYPERLINK(VLOOKUP(A117,Liste!$B$2:$T$680,19,FALSE)),"")</f>
        <v>http://terresetpierresdazur.wix.com/randos-en-provence#!marinet/psz76</v>
      </c>
    </row>
    <row r="118" spans="1:9" x14ac:dyDescent="0.25">
      <c r="A118" s="8">
        <f t="shared" si="0"/>
        <v>87</v>
      </c>
      <c r="B118" s="1" t="str">
        <f>IFERROR(VLOOKUP(A118,Liste!$B$2:$L$680,2,FALSE),"")</f>
        <v>Arrière-pays Niçois</v>
      </c>
      <c r="C118" s="1" t="s">
        <v>383</v>
      </c>
      <c r="D118" s="1" t="str">
        <f>IFERROR(VLOOKUP(A118,Liste!$B$2:$L$680,7,FALSE),"")</f>
        <v>Facile (2/5)</v>
      </c>
      <c r="E118" s="1" t="str">
        <f>IFERROR(VLOOKUP(A118,Liste!$B$2:$L$680,8,FALSE),"")</f>
        <v>Bien (3/5)</v>
      </c>
      <c r="F118" s="16">
        <f>IFERROR(VLOOKUP(A118,Liste!$B$2:$L$680,9,FALSE),"")</f>
        <v>250</v>
      </c>
      <c r="G118" s="16">
        <f>IFERROR(VLOOKUP(A118,Liste!$B$2:$L$680,10,FALSE),"")</f>
        <v>2.5</v>
      </c>
      <c r="H118" s="16">
        <f>IFERROR(VLOOKUP(A118,Liste!$B$2:$L$680,11,FALSE),"")</f>
        <v>7</v>
      </c>
      <c r="I118" s="1" t="str">
        <f>IFERROR(HYPERLINK(VLOOKUP(A118,Liste!$B$2:$T$680,19,FALSE)),"")</f>
        <v>http://terresetpierresdazur.wix.com/randos-en-provence#!plan-des-noves/u1f98</v>
      </c>
    </row>
    <row r="119" spans="1:9" x14ac:dyDescent="0.25">
      <c r="A119" s="8">
        <f t="shared" si="0"/>
        <v>88</v>
      </c>
      <c r="B119" s="1" t="str">
        <f>IFERROR(VLOOKUP(A119,Liste!$B$2:$L$680,2,FALSE),"")</f>
        <v>Arrière-Pays Grassois</v>
      </c>
      <c r="C119" s="1" t="s">
        <v>384</v>
      </c>
      <c r="D119" s="1" t="str">
        <f>IFERROR(VLOOKUP(A119,Liste!$B$2:$L$680,7,FALSE),"")</f>
        <v>Moyen (3/5)</v>
      </c>
      <c r="E119" s="1" t="str">
        <f>IFERROR(VLOOKUP(A119,Liste!$B$2:$L$680,8,FALSE),"")</f>
        <v>Plutôt bien (2/5)</v>
      </c>
      <c r="F119" s="16">
        <f>IFERROR(VLOOKUP(A119,Liste!$B$2:$L$680,9,FALSE),"")</f>
        <v>350</v>
      </c>
      <c r="G119" s="16">
        <f>IFERROR(VLOOKUP(A119,Liste!$B$2:$L$680,10,FALSE),"")</f>
        <v>2.5</v>
      </c>
      <c r="H119" s="16">
        <f>IFERROR(VLOOKUP(A119,Liste!$B$2:$L$680,11,FALSE),"")</f>
        <v>7</v>
      </c>
      <c r="I119" s="1" t="str">
        <f>IFERROR(HYPERLINK(VLOOKUP(A119,Liste!$B$2:$T$680,19,FALSE)),"")</f>
        <v>http://terresetpierresdazur.wix.com/randos-en-provence#!blank/xn98p</v>
      </c>
    </row>
    <row r="120" spans="1:9" x14ac:dyDescent="0.25">
      <c r="A120" s="8">
        <f t="shared" si="0"/>
        <v>89</v>
      </c>
      <c r="B120" s="1" t="str">
        <f>IFERROR(VLOOKUP(A120,Liste!$B$2:$L$680,2,FALSE),"")</f>
        <v>Bord de Mer</v>
      </c>
      <c r="C120" s="1" t="s">
        <v>385</v>
      </c>
      <c r="D120" s="1" t="str">
        <f>IFERROR(VLOOKUP(A120,Liste!$B$2:$L$680,7,FALSE),"")</f>
        <v>Très facile (1/5)</v>
      </c>
      <c r="E120" s="1" t="str">
        <f>IFERROR(VLOOKUP(A120,Liste!$B$2:$L$680,8,FALSE),"")</f>
        <v>Très bien (4/5)</v>
      </c>
      <c r="F120" s="16">
        <f>IFERROR(VLOOKUP(A120,Liste!$B$2:$L$680,9,FALSE),"")</f>
        <v>0</v>
      </c>
      <c r="G120" s="16">
        <f>IFERROR(VLOOKUP(A120,Liste!$B$2:$L$680,10,FALSE),"")</f>
        <v>1.5</v>
      </c>
      <c r="H120" s="16">
        <f>IFERROR(VLOOKUP(A120,Liste!$B$2:$L$680,11,FALSE),"")</f>
        <v>5</v>
      </c>
      <c r="I120" s="1" t="str">
        <f>IFERROR(HYPERLINK(VLOOKUP(A120,Liste!$B$2:$T$680,19,FALSE)),"")</f>
        <v>http://terresetpierresdazur.wix.com/randos-en-provence#!antibes/xtmko</v>
      </c>
    </row>
    <row r="121" spans="1:9" x14ac:dyDescent="0.25">
      <c r="A121" s="8">
        <f t="shared" si="0"/>
        <v>90</v>
      </c>
      <c r="B121" s="1" t="str">
        <f>IFERROR(VLOOKUP(A121,Liste!$B$2:$L$680,2,FALSE),"")</f>
        <v>Arrière-pays Niçois</v>
      </c>
      <c r="C121" s="1" t="s">
        <v>386</v>
      </c>
      <c r="D121" s="1" t="str">
        <f>IFERROR(VLOOKUP(A121,Liste!$B$2:$L$680,7,FALSE),"")</f>
        <v>Moyen (3/5)</v>
      </c>
      <c r="E121" s="1" t="str">
        <f>IFERROR(VLOOKUP(A121,Liste!$B$2:$L$680,8,FALSE),"")</f>
        <v>Très bien (4/5)</v>
      </c>
      <c r="F121" s="16">
        <f>IFERROR(VLOOKUP(A121,Liste!$B$2:$L$680,9,FALSE),"")</f>
        <v>450</v>
      </c>
      <c r="G121" s="16">
        <f>IFERROR(VLOOKUP(A121,Liste!$B$2:$L$680,10,FALSE),"")</f>
        <v>3.5</v>
      </c>
      <c r="H121" s="16">
        <f>IFERROR(VLOOKUP(A121,Liste!$B$2:$L$680,11,FALSE),"")</f>
        <v>9</v>
      </c>
      <c r="I121" s="1" t="str">
        <f>IFERROR(HYPERLINK(VLOOKUP(A121,Liste!$B$2:$T$680,19,FALSE)),"")</f>
        <v>http://terresetpierresdazur.wix.com/randos-en-provence#!groschene/vn3eu</v>
      </c>
    </row>
    <row r="122" spans="1:9" x14ac:dyDescent="0.25">
      <c r="A122" s="8">
        <f t="shared" si="0"/>
        <v>91</v>
      </c>
      <c r="B122" s="1" t="str">
        <f>IFERROR(VLOOKUP(A122,Liste!$B$2:$L$680,2,FALSE),"")</f>
        <v>L'Estérel</v>
      </c>
      <c r="C122" s="1" t="s">
        <v>387</v>
      </c>
      <c r="D122" s="1" t="str">
        <f>IFERROR(VLOOKUP(A122,Liste!$B$2:$L$680,7,FALSE),"")</f>
        <v>Facile (2/5)</v>
      </c>
      <c r="E122" s="1" t="str">
        <f>IFERROR(VLOOKUP(A122,Liste!$B$2:$L$680,8,FALSE),"")</f>
        <v>Très bien (4/5)</v>
      </c>
      <c r="F122" s="16">
        <f>IFERROR(VLOOKUP(A122,Liste!$B$2:$L$680,9,FALSE),"")</f>
        <v>200</v>
      </c>
      <c r="G122" s="16">
        <f>IFERROR(VLOOKUP(A122,Liste!$B$2:$L$680,10,FALSE),"")</f>
        <v>1.5</v>
      </c>
      <c r="H122" s="16">
        <f>IFERROR(VLOOKUP(A122,Liste!$B$2:$L$680,11,FALSE),"")</f>
        <v>6</v>
      </c>
      <c r="I122" s="1" t="str">
        <f>IFERROR(HYPERLINK(VLOOKUP(A122,Liste!$B$2:$T$680,19,FALSE)),"")</f>
        <v>http://terresetpierresdazur.wix.com/randos-en-provence#!grandduc/tycn9</v>
      </c>
    </row>
    <row r="123" spans="1:9" x14ac:dyDescent="0.25">
      <c r="A123" s="8">
        <f t="shared" si="0"/>
        <v>92</v>
      </c>
      <c r="B123" s="1" t="str">
        <f>IFERROR(VLOOKUP(A123,Liste!$B$2:$L$680,2,FALSE),"")</f>
        <v>Cœur du Var</v>
      </c>
      <c r="C123" s="1" t="s">
        <v>388</v>
      </c>
      <c r="D123" s="1" t="str">
        <f>IFERROR(VLOOKUP(A123,Liste!$B$2:$L$680,7,FALSE),"")</f>
        <v>Moyen (3/5)</v>
      </c>
      <c r="E123" s="1" t="str">
        <f>IFERROR(VLOOKUP(A123,Liste!$B$2:$L$680,8,FALSE),"")</f>
        <v>Très bien (4/5)</v>
      </c>
      <c r="F123" s="16">
        <f>IFERROR(VLOOKUP(A123,Liste!$B$2:$L$680,9,FALSE),"")</f>
        <v>550</v>
      </c>
      <c r="G123" s="16">
        <f>IFERROR(VLOOKUP(A123,Liste!$B$2:$L$680,10,FALSE),"")</f>
        <v>4</v>
      </c>
      <c r="H123" s="16">
        <f>IFERROR(VLOOKUP(A123,Liste!$B$2:$L$680,11,FALSE),"")</f>
        <v>11</v>
      </c>
      <c r="I123" s="1" t="str">
        <f>IFERROR(HYPERLINK(VLOOKUP(A123,Liste!$B$2:$T$680,19,FALSE)),"")</f>
        <v>http://terresetpierresdazur.wix.com/randos-en-provence#!bargeme/yj1f5</v>
      </c>
    </row>
    <row r="124" spans="1:9" x14ac:dyDescent="0.25">
      <c r="A124" s="8">
        <f t="shared" si="0"/>
        <v>93</v>
      </c>
      <c r="B124" s="1" t="str">
        <f>IFERROR(VLOOKUP(A124,Liste!$B$2:$L$680,2,FALSE),"")</f>
        <v>Cœur du Var</v>
      </c>
      <c r="C124" s="1" t="s">
        <v>389</v>
      </c>
      <c r="D124" s="1" t="str">
        <f>IFERROR(VLOOKUP(A124,Liste!$B$2:$L$680,7,FALSE),"")</f>
        <v>Facile (2/5)</v>
      </c>
      <c r="E124" s="1" t="str">
        <f>IFERROR(VLOOKUP(A124,Liste!$B$2:$L$680,8,FALSE),"")</f>
        <v>Plutôt bien (2/5)</v>
      </c>
      <c r="F124" s="16">
        <f>IFERROR(VLOOKUP(A124,Liste!$B$2:$L$680,9,FALSE),"")</f>
        <v>300</v>
      </c>
      <c r="G124" s="16">
        <f>IFERROR(VLOOKUP(A124,Liste!$B$2:$L$680,10,FALSE),"")</f>
        <v>2</v>
      </c>
      <c r="H124" s="16">
        <f>IFERROR(VLOOKUP(A124,Liste!$B$2:$L$680,11,FALSE),"")</f>
        <v>7</v>
      </c>
      <c r="I124" s="1" t="str">
        <f>IFERROR(HYPERLINK(VLOOKUP(A124,Liste!$B$2:$T$680,19,FALSE)),"")</f>
        <v>http://terresetpierresdazur.wix.com/randos-en-provence#!claviers/go2uy</v>
      </c>
    </row>
    <row r="125" spans="1:9" x14ac:dyDescent="0.25">
      <c r="A125" s="8">
        <f t="shared" si="0"/>
        <v>94</v>
      </c>
      <c r="B125" s="1" t="str">
        <f>IFERROR(VLOOKUP(A125,Liste!$B$2:$L$680,2,FALSE),"")</f>
        <v>Arrière-pays Niçois</v>
      </c>
      <c r="C125" s="1" t="s">
        <v>390</v>
      </c>
      <c r="D125" s="1" t="str">
        <f>IFERROR(VLOOKUP(A125,Liste!$B$2:$L$680,7,FALSE),"")</f>
        <v>Difficile (4/5)</v>
      </c>
      <c r="E125" s="1" t="str">
        <f>IFERROR(VLOOKUP(A125,Liste!$B$2:$L$680,8,FALSE),"")</f>
        <v>Très bien (4/5)</v>
      </c>
      <c r="F125" s="16">
        <f>IFERROR(VLOOKUP(A125,Liste!$B$2:$L$680,9,FALSE),"")</f>
        <v>650</v>
      </c>
      <c r="G125" s="16">
        <f>IFERROR(VLOOKUP(A125,Liste!$B$2:$L$680,10,FALSE),"")</f>
        <v>4</v>
      </c>
      <c r="H125" s="16">
        <f>IFERROR(VLOOKUP(A125,Liste!$B$2:$L$680,11,FALSE),"")</f>
        <v>7</v>
      </c>
      <c r="I125" s="1" t="str">
        <f>IFERROR(HYPERLINK(VLOOKUP(A125,Liste!$B$2:$T$680,19,FALSE)),"")</f>
        <v>http://terresetpierresdazur.wix.com/randos-en-provence#!malmort/yfcyy</v>
      </c>
    </row>
    <row r="126" spans="1:9" x14ac:dyDescent="0.25">
      <c r="A126" s="8">
        <f t="shared" si="0"/>
        <v>95</v>
      </c>
      <c r="B126" s="1" t="str">
        <f>IFERROR(VLOOKUP(A126,Liste!$B$2:$L$680,2,FALSE),"")</f>
        <v>Arrière-pays Niçois</v>
      </c>
      <c r="C126" s="1" t="s">
        <v>391</v>
      </c>
      <c r="D126" s="1" t="str">
        <f>IFERROR(VLOOKUP(A126,Liste!$B$2:$L$680,7,FALSE),"")</f>
        <v>Moyen (3/5)</v>
      </c>
      <c r="E126" s="1" t="str">
        <f>IFERROR(VLOOKUP(A126,Liste!$B$2:$L$680,8,FALSE),"")</f>
        <v>Très bien (4/5)</v>
      </c>
      <c r="F126" s="16">
        <f>IFERROR(VLOOKUP(A126,Liste!$B$2:$L$680,9,FALSE),"")</f>
        <v>500</v>
      </c>
      <c r="G126" s="16">
        <f>IFERROR(VLOOKUP(A126,Liste!$B$2:$L$680,10,FALSE),"")</f>
        <v>3</v>
      </c>
      <c r="H126" s="16">
        <f>IFERROR(VLOOKUP(A126,Liste!$B$2:$L$680,11,FALSE),"")</f>
        <v>7</v>
      </c>
      <c r="I126" s="1" t="str">
        <f>IFERROR(HYPERLINK(VLOOKUP(A126,Liste!$B$2:$T$680,19,FALSE)),"")</f>
        <v>http://terresetpierresdazur.wix.com/randos-en-provence#!libre/j3pfx</v>
      </c>
    </row>
    <row r="127" spans="1:9" x14ac:dyDescent="0.25">
      <c r="A127" s="8">
        <f t="shared" si="0"/>
        <v>96</v>
      </c>
      <c r="B127" s="1" t="str">
        <f>IFERROR(VLOOKUP(A127,Liste!$B$2:$L$680,2,FALSE),"")</f>
        <v>Bord de Mer</v>
      </c>
      <c r="C127" s="1" t="s">
        <v>392</v>
      </c>
      <c r="D127" s="1" t="str">
        <f>IFERROR(VLOOKUP(A127,Liste!$B$2:$L$680,7,FALSE),"")</f>
        <v>Moyen (3/5)</v>
      </c>
      <c r="E127" s="1" t="str">
        <f>IFERROR(VLOOKUP(A127,Liste!$B$2:$L$680,8,FALSE),"")</f>
        <v>Exceptionnel (5/5)</v>
      </c>
      <c r="F127" s="16">
        <f>IFERROR(VLOOKUP(A127,Liste!$B$2:$L$680,9,FALSE),"")</f>
        <v>600</v>
      </c>
      <c r="G127" s="16">
        <f>IFERROR(VLOOKUP(A127,Liste!$B$2:$L$680,10,FALSE),"")</f>
        <v>3.5</v>
      </c>
      <c r="H127" s="16">
        <f>IFERROR(VLOOKUP(A127,Liste!$B$2:$L$680,11,FALSE),"")</f>
        <v>7</v>
      </c>
      <c r="I127" s="1" t="str">
        <f>IFERROR(HYPERLINK(VLOOKUP(A127,Liste!$B$2:$T$680,19,FALSE)),"")</f>
        <v>http://terresetpierresdazur.wix.com/randos-en-provence#!eze/eo5oi</v>
      </c>
    </row>
    <row r="128" spans="1:9" x14ac:dyDescent="0.25">
      <c r="A128" s="8">
        <f t="shared" si="0"/>
        <v>97</v>
      </c>
      <c r="B128" s="1" t="str">
        <f>IFERROR(VLOOKUP(A128,Liste!$B$2:$L$680,2,FALSE),"")</f>
        <v>L'Estérel</v>
      </c>
      <c r="C128" s="1" t="s">
        <v>393</v>
      </c>
      <c r="D128" s="1" t="str">
        <f>IFERROR(VLOOKUP(A128,Liste!$B$2:$L$680,7,FALSE),"")</f>
        <v>Facile (2/5)</v>
      </c>
      <c r="E128" s="1" t="str">
        <f>IFERROR(VLOOKUP(A128,Liste!$B$2:$L$680,8,FALSE),"")</f>
        <v>Très bien (4/5)</v>
      </c>
      <c r="F128" s="16">
        <f>IFERROR(VLOOKUP(A128,Liste!$B$2:$L$680,9,FALSE),"")</f>
        <v>450</v>
      </c>
      <c r="G128" s="16">
        <f>IFERROR(VLOOKUP(A128,Liste!$B$2:$L$680,10,FALSE),"")</f>
        <v>3</v>
      </c>
      <c r="H128" s="16">
        <f>IFERROR(VLOOKUP(A128,Liste!$B$2:$L$680,11,FALSE),"")</f>
        <v>11</v>
      </c>
      <c r="I128" s="1" t="str">
        <f>IFERROR(HYPERLINK(VLOOKUP(A128,Liste!$B$2:$T$680,19,FALSE)),"")</f>
        <v>http://terresetpierresdazur.wix.com/randos-en-provence#!vinaigre/nxn6v</v>
      </c>
    </row>
    <row r="129" spans="1:9" x14ac:dyDescent="0.25">
      <c r="A129" s="8">
        <f t="shared" si="0"/>
        <v>98</v>
      </c>
      <c r="B129" s="1" t="str">
        <f>IFERROR(VLOOKUP(A129,Liste!$B$2:$L$680,2,FALSE),"")</f>
        <v>Arrière-Pays Grassois</v>
      </c>
      <c r="C129" s="1" t="s">
        <v>394</v>
      </c>
      <c r="D129" s="1" t="str">
        <f>IFERROR(VLOOKUP(A129,Liste!$B$2:$L$680,7,FALSE),"")</f>
        <v>Moyen (3/5)</v>
      </c>
      <c r="E129" s="1" t="str">
        <f>IFERROR(VLOOKUP(A129,Liste!$B$2:$L$680,8,FALSE),"")</f>
        <v>Très bien (4/5)</v>
      </c>
      <c r="F129" s="16">
        <f>IFERROR(VLOOKUP(A129,Liste!$B$2:$L$680,9,FALSE),"")</f>
        <v>350</v>
      </c>
      <c r="G129" s="16">
        <f>IFERROR(VLOOKUP(A129,Liste!$B$2:$L$680,10,FALSE),"")</f>
        <v>3</v>
      </c>
      <c r="H129" s="16">
        <f>IFERROR(VLOOKUP(A129,Liste!$B$2:$L$680,11,FALSE),"")</f>
        <v>10</v>
      </c>
      <c r="I129" s="1" t="str">
        <f>IFERROR(HYPERLINK(VLOOKUP(A129,Liste!$B$2:$T$680,19,FALSE)),"")</f>
        <v>http://terresetpierresdazur.wix.com/randos-en-provence#!castellaras/lsfn2</v>
      </c>
    </row>
    <row r="130" spans="1:9" x14ac:dyDescent="0.25">
      <c r="A130" s="8">
        <f t="shared" si="0"/>
        <v>99</v>
      </c>
      <c r="B130" s="1" t="str">
        <f>IFERROR(VLOOKUP(A130,Liste!$B$2:$L$680,2,FALSE),"")</f>
        <v>L'Estérel</v>
      </c>
      <c r="C130" s="1" t="s">
        <v>395</v>
      </c>
      <c r="D130" s="1" t="str">
        <f>IFERROR(VLOOKUP(A130,Liste!$B$2:$L$680,7,FALSE),"")</f>
        <v>Facile (2/5)</v>
      </c>
      <c r="E130" s="1" t="str">
        <f>IFERROR(VLOOKUP(A130,Liste!$B$2:$L$680,8,FALSE),"")</f>
        <v>Bien (3/5)</v>
      </c>
      <c r="F130" s="16">
        <f>IFERROR(VLOOKUP(A130,Liste!$B$2:$L$680,9,FALSE),"")</f>
        <v>350</v>
      </c>
      <c r="G130" s="16">
        <f>IFERROR(VLOOKUP(A130,Liste!$B$2:$L$680,10,FALSE),"")</f>
        <v>3</v>
      </c>
      <c r="H130" s="16">
        <f>IFERROR(VLOOKUP(A130,Liste!$B$2:$L$680,11,FALSE),"")</f>
        <v>12</v>
      </c>
      <c r="I130" s="1" t="str">
        <f>IFERROR(HYPERLINK(VLOOKUP(A130,Liste!$B$2:$T$680,19,FALSE)),"")</f>
        <v>http://terresetpierresdazur.wix.com/randos-en-provence#!avellan/sgpjb</v>
      </c>
    </row>
    <row r="131" spans="1:9" x14ac:dyDescent="0.25">
      <c r="A131" s="8">
        <f t="shared" si="0"/>
        <v>100</v>
      </c>
      <c r="B131" s="1" t="str">
        <f>IFERROR(VLOOKUP(A131,Liste!$B$2:$L$680,2,FALSE),"")</f>
        <v>Cœur du Var</v>
      </c>
      <c r="C131" s="1" t="s">
        <v>396</v>
      </c>
      <c r="D131" s="1" t="str">
        <f>IFERROR(VLOOKUP(A131,Liste!$B$2:$L$680,7,FALSE),"")</f>
        <v>Facile (2/5)</v>
      </c>
      <c r="E131" s="1" t="str">
        <f>IFERROR(VLOOKUP(A131,Liste!$B$2:$L$680,8,FALSE),"")</f>
        <v>Bien (3/5)</v>
      </c>
      <c r="F131" s="16">
        <f>IFERROR(VLOOKUP(A131,Liste!$B$2:$L$680,9,FALSE),"")</f>
        <v>200</v>
      </c>
      <c r="G131" s="16">
        <f>IFERROR(VLOOKUP(A131,Liste!$B$2:$L$680,10,FALSE),"")</f>
        <v>2.5</v>
      </c>
      <c r="H131" s="16">
        <f>IFERROR(VLOOKUP(A131,Liste!$B$2:$L$680,11,FALSE),"")</f>
        <v>10</v>
      </c>
      <c r="I131" s="1" t="str">
        <f>IFERROR(HYPERLINK(VLOOKUP(A131,Liste!$B$2:$T$680,19,FALSE)),"")</f>
        <v>http://terresetpierresdazur.wix.com/randos-en-provence#!ampus/inr7g</v>
      </c>
    </row>
    <row r="132" spans="1:9" x14ac:dyDescent="0.25">
      <c r="A132" s="8">
        <f t="shared" si="0"/>
        <v>101</v>
      </c>
      <c r="B132" s="1" t="str">
        <f>IFERROR(VLOOKUP(A132,Liste!$B$2:$L$680,2,FALSE),"")</f>
        <v>Cœur du Var</v>
      </c>
      <c r="C132" s="1" t="s">
        <v>397</v>
      </c>
      <c r="D132" s="1" t="str">
        <f>IFERROR(VLOOKUP(A132,Liste!$B$2:$L$680,7,FALSE),"")</f>
        <v>Moyen (3/5)</v>
      </c>
      <c r="E132" s="1" t="str">
        <f>IFERROR(VLOOKUP(A132,Liste!$B$2:$L$680,8,FALSE),"")</f>
        <v>Exceptionnel (5/5)</v>
      </c>
      <c r="F132" s="16">
        <f>IFERROR(VLOOKUP(A132,Liste!$B$2:$L$680,9,FALSE),"")</f>
        <v>350</v>
      </c>
      <c r="G132" s="16">
        <f>IFERROR(VLOOKUP(A132,Liste!$B$2:$L$680,10,FALSE),"")</f>
        <v>5</v>
      </c>
      <c r="H132" s="16">
        <f>IFERROR(VLOOKUP(A132,Liste!$B$2:$L$680,11,FALSE),"")</f>
        <v>13</v>
      </c>
      <c r="I132" s="1" t="str">
        <f>IFERROR(HYPERLINK(VLOOKUP(A132,Liste!$B$2:$T$680,19,FALSE)),"")</f>
        <v>http://terresetpierresdazur.wix.com/randos-en-provence#!captaillat/hc465</v>
      </c>
    </row>
    <row r="133" spans="1:9" x14ac:dyDescent="0.25">
      <c r="A133" s="8">
        <f t="shared" si="0"/>
        <v>102</v>
      </c>
      <c r="B133" s="1" t="str">
        <f>IFERROR(VLOOKUP(A133,Liste!$B$2:$L$680,2,FALSE),"")</f>
        <v>L'Estérel</v>
      </c>
      <c r="C133" s="1" t="s">
        <v>398</v>
      </c>
      <c r="D133" s="1" t="str">
        <f>IFERROR(VLOOKUP(A133,Liste!$B$2:$L$680,7,FALSE),"")</f>
        <v>Moyen (3/5)</v>
      </c>
      <c r="E133" s="1" t="str">
        <f>IFERROR(VLOOKUP(A133,Liste!$B$2:$L$680,8,FALSE),"")</f>
        <v>Exceptionnel (5/5)</v>
      </c>
      <c r="F133" s="16">
        <f>IFERROR(VLOOKUP(A133,Liste!$B$2:$L$680,9,FALSE),"")</f>
        <v>450</v>
      </c>
      <c r="G133" s="16">
        <f>IFERROR(VLOOKUP(A133,Liste!$B$2:$L$680,10,FALSE),"")</f>
        <v>3.5</v>
      </c>
      <c r="H133" s="16">
        <f>IFERROR(VLOOKUP(A133,Liste!$B$2:$L$680,11,FALSE),"")</f>
        <v>8</v>
      </c>
      <c r="I133" s="1" t="str">
        <f>IFERROR(HYPERLINK(VLOOKUP(A133,Liste!$B$2:$T$680,19,FALSE)),"")</f>
        <v>http://terresetpierresdazur.wix.com/randos-en-provence#!blank/au1si</v>
      </c>
    </row>
  </sheetData>
  <dataValidations count="8">
    <dataValidation type="list" allowBlank="1" showInputMessage="1" showErrorMessage="1" sqref="D7">
      <formula1>Secteur2</formula1>
    </dataValidation>
    <dataValidation type="list" allowBlank="1" showInputMessage="1" showErrorMessage="1" sqref="D8">
      <formula1>département</formula1>
    </dataValidation>
    <dataValidation type="list" allowBlank="1" showInputMessage="1" showErrorMessage="1" sqref="D9">
      <formula1>carte</formula1>
    </dataValidation>
    <dataValidation type="list" allowBlank="1" showInputMessage="1" showErrorMessage="1" sqref="E12">
      <formula1>Niveau</formula1>
    </dataValidation>
    <dataValidation type="list" allowBlank="1" showInputMessage="1" showErrorMessage="1" sqref="E13">
      <formula1>Intérêt</formula1>
    </dataValidation>
    <dataValidation type="list" allowBlank="1" showInputMessage="1" showErrorMessage="1" sqref="D19:D24">
      <formula1>Critères</formula1>
    </dataValidation>
    <dataValidation type="list" allowBlank="1" showInputMessage="1" showErrorMessage="1" sqref="D14:D16">
      <formula1>Degré</formula1>
    </dataValidation>
    <dataValidation type="list" allowBlank="1" showInputMessage="1" showErrorMessage="1" sqref="D12:D13">
      <formula1>Degré2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9</vt:i4>
      </vt:variant>
    </vt:vector>
  </HeadingPairs>
  <TitlesOfParts>
    <vt:vector size="13" baseType="lpstr">
      <vt:lpstr>Liste</vt:lpstr>
      <vt:lpstr>Questions</vt:lpstr>
      <vt:lpstr>Feuil3</vt:lpstr>
      <vt:lpstr>Feuil1</vt:lpstr>
      <vt:lpstr>carte</vt:lpstr>
      <vt:lpstr>Critères</vt:lpstr>
      <vt:lpstr>Degré</vt:lpstr>
      <vt:lpstr>Degré2</vt:lpstr>
      <vt:lpstr>département</vt:lpstr>
      <vt:lpstr>Intérêt</vt:lpstr>
      <vt:lpstr>Niveau</vt:lpstr>
      <vt:lpstr>Secteur</vt:lpstr>
      <vt:lpstr>Secteur2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2016-02-28T09:20:32Z</dcterms:modified>
</cp:coreProperties>
</file>